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69\Documents\TEKUĆA GODINA\FINANCIJSKA IZVJEŠĆA 2025.G\PLANIRANJE I REBALANS 2025\"/>
    </mc:Choice>
  </mc:AlternateContent>
  <xr:revisionPtr revIDLastSave="0" documentId="13_ncr:1_{086459F6-9B85-4FE7-8DEE-6822A960ACB9}" xr6:coauthVersionLast="47" xr6:coauthVersionMax="47" xr10:uidLastSave="{00000000-0000-0000-0000-000000000000}"/>
  <bookViews>
    <workbookView xWindow="-120" yWindow="-120" windowWidth="29040" windowHeight="15720" firstSheet="4" activeTab="7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definedNames>
    <definedName name="OLE_LINK1" localSheetId="7">'Izvršenje po programskoj klasif'!$A$9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4" l="1"/>
  <c r="O29" i="3"/>
  <c r="U29" i="3" s="1"/>
  <c r="O38" i="3"/>
  <c r="U38" i="3" s="1"/>
  <c r="O19" i="3"/>
  <c r="U19" i="3" s="1"/>
  <c r="Q13" i="2"/>
  <c r="O29" i="2"/>
  <c r="Q97" i="2"/>
  <c r="Q95" i="2"/>
  <c r="Q93" i="2"/>
  <c r="Q88" i="2"/>
  <c r="Q87" i="2" s="1"/>
  <c r="Q83" i="2"/>
  <c r="Q80" i="2"/>
  <c r="Q79" i="2" s="1"/>
  <c r="Q76" i="2"/>
  <c r="Q69" i="2"/>
  <c r="Q60" i="2"/>
  <c r="Q53" i="2"/>
  <c r="Q49" i="2"/>
  <c r="Q45" i="2"/>
  <c r="Q38" i="2" s="1"/>
  <c r="Q43" i="2"/>
  <c r="Q30" i="2"/>
  <c r="Q29" i="2" s="1"/>
  <c r="Q24" i="2"/>
  <c r="Q21" i="2"/>
  <c r="Q18" i="2"/>
  <c r="U29" i="1"/>
  <c r="U28" i="1"/>
  <c r="U26" i="1"/>
  <c r="U24" i="1"/>
  <c r="S35" i="1"/>
  <c r="S30" i="1"/>
  <c r="S29" i="1"/>
  <c r="S28" i="1"/>
  <c r="S27" i="1"/>
  <c r="S26" i="1"/>
  <c r="S24" i="1"/>
  <c r="Q30" i="1"/>
  <c r="Q37" i="1" s="1"/>
  <c r="T11" i="7"/>
  <c r="U17" i="6"/>
  <c r="U15" i="6"/>
  <c r="U13" i="6"/>
  <c r="S13" i="6"/>
  <c r="S11" i="5"/>
  <c r="O14" i="4"/>
  <c r="M14" i="4"/>
  <c r="O13" i="4"/>
  <c r="M13" i="4"/>
  <c r="O12" i="4"/>
  <c r="M12" i="4"/>
  <c r="O11" i="4"/>
  <c r="M11" i="4"/>
  <c r="S38" i="3"/>
  <c r="U35" i="3"/>
  <c r="S35" i="3"/>
  <c r="U32" i="3"/>
  <c r="S32" i="3"/>
  <c r="U30" i="3"/>
  <c r="S30" i="3"/>
  <c r="S29" i="3"/>
  <c r="U21" i="3"/>
  <c r="S21" i="3"/>
  <c r="S19" i="3"/>
  <c r="U17" i="3"/>
  <c r="S17" i="3"/>
  <c r="U15" i="3"/>
  <c r="S15" i="3"/>
  <c r="U14" i="3"/>
  <c r="S14" i="3"/>
  <c r="U13" i="3"/>
  <c r="S13" i="3"/>
  <c r="S12" i="3"/>
  <c r="S100" i="2"/>
  <c r="M97" i="2"/>
  <c r="O97" i="2"/>
  <c r="M95" i="2"/>
  <c r="O95" i="2"/>
  <c r="M93" i="2"/>
  <c r="O93" i="2"/>
  <c r="M88" i="2"/>
  <c r="M87" i="2" s="1"/>
  <c r="O88" i="2"/>
  <c r="O87" i="2" s="1"/>
  <c r="M84" i="2"/>
  <c r="M83" i="2" s="1"/>
  <c r="O83" i="2"/>
  <c r="M80" i="2"/>
  <c r="M79" i="2" s="1"/>
  <c r="O80" i="2"/>
  <c r="O79" i="2" s="1"/>
  <c r="M77" i="2"/>
  <c r="M76" i="2" s="1"/>
  <c r="O76" i="2"/>
  <c r="M69" i="2"/>
  <c r="O69" i="2"/>
  <c r="M60" i="2"/>
  <c r="O60" i="2"/>
  <c r="M53" i="2"/>
  <c r="O53" i="2"/>
  <c r="M49" i="2"/>
  <c r="O49" i="2"/>
  <c r="M45" i="2"/>
  <c r="O45" i="2"/>
  <c r="M43" i="2"/>
  <c r="S43" i="2" s="1"/>
  <c r="O43" i="2"/>
  <c r="M39" i="2"/>
  <c r="M38" i="2" s="1"/>
  <c r="S38" i="2" s="1"/>
  <c r="M29" i="2"/>
  <c r="S29" i="2" s="1"/>
  <c r="M25" i="2"/>
  <c r="M24" i="2" s="1"/>
  <c r="O24" i="2"/>
  <c r="M22" i="2"/>
  <c r="M21" i="2" s="1"/>
  <c r="O21" i="2"/>
  <c r="M18" i="2"/>
  <c r="S18" i="2" s="1"/>
  <c r="O18" i="2"/>
  <c r="M13" i="2"/>
  <c r="O12" i="2"/>
  <c r="M37" i="1"/>
  <c r="U27" i="1"/>
  <c r="O12" i="3" l="1"/>
  <c r="U12" i="3" s="1"/>
  <c r="Q86" i="2"/>
  <c r="S11" i="2"/>
  <c r="S12" i="2"/>
  <c r="O38" i="2"/>
  <c r="U38" i="2" s="1"/>
  <c r="U53" i="2"/>
  <c r="Q48" i="2"/>
  <c r="Q37" i="2" s="1"/>
  <c r="U97" i="2"/>
  <c r="U43" i="2"/>
  <c r="M48" i="2"/>
  <c r="U69" i="2"/>
  <c r="M12" i="2"/>
  <c r="S69" i="2"/>
  <c r="S45" i="2"/>
  <c r="S97" i="2"/>
  <c r="O86" i="2"/>
  <c r="S93" i="2"/>
  <c r="U93" i="2"/>
  <c r="U76" i="2"/>
  <c r="S76" i="2"/>
  <c r="O11" i="2"/>
  <c r="U11" i="2" s="1"/>
  <c r="U29" i="2"/>
  <c r="M37" i="2"/>
  <c r="U48" i="2"/>
  <c r="S48" i="2"/>
  <c r="U12" i="2"/>
  <c r="O48" i="2"/>
  <c r="U79" i="2"/>
  <c r="S79" i="2"/>
  <c r="M86" i="2"/>
  <c r="U87" i="2"/>
  <c r="S87" i="2"/>
  <c r="U24" i="2"/>
  <c r="S24" i="2"/>
  <c r="U83" i="2"/>
  <c r="S21" i="2"/>
  <c r="U21" i="2"/>
  <c r="S60" i="2"/>
  <c r="S83" i="2"/>
  <c r="U60" i="2"/>
  <c r="U45" i="2"/>
  <c r="S53" i="2"/>
  <c r="O37" i="2" l="1"/>
  <c r="U37" i="2" s="1"/>
  <c r="S37" i="2"/>
  <c r="U86" i="2"/>
  <c r="S86" i="2"/>
</calcChain>
</file>

<file path=xl/sharedStrings.xml><?xml version="1.0" encoding="utf-8"?>
<sst xmlns="http://schemas.openxmlformats.org/spreadsheetml/2006/main" count="302" uniqueCount="203">
  <si>
    <t>REPUBLIKA HRVATSKA</t>
  </si>
  <si>
    <t>ZADARSKA ŽUPANIJA</t>
  </si>
  <si>
    <t>OSNOVNA ŠKOLA BENKOVAC</t>
  </si>
  <si>
    <t>KLASA: 007-04/25-02/2</t>
  </si>
  <si>
    <t>URBROJ:2198-1-20-25-3</t>
  </si>
  <si>
    <t>Benkovac, 13.OŽUJKA 2025.G</t>
  </si>
  <si>
    <t>GODIŠNJI  IZVJEŠTAJ O IZVRŠENJU FINANCIJSKOG PLANA OSNOVNE ŠKOLE BENKOVAC ZA 2025.GODINU</t>
  </si>
  <si>
    <t>Članak 1.</t>
  </si>
  <si>
    <t>Sažetak: A. Računa prihoda i rashoda i B. Računa financiranja</t>
  </si>
  <si>
    <t>Račun / opis</t>
  </si>
  <si>
    <t>Izvršenje 2024.</t>
  </si>
  <si>
    <t>Izvorni plan 2025.                                              =                                      Tekući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</si>
  <si>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</si>
  <si>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</si>
  <si>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</si>
  <si>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</si>
  <si>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</si>
  <si>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</si>
  <si>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</si>
  <si>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</si>
  <si>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</si>
  <si>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</si>
  <si>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</si>
  <si>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>-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</si>
  <si>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</si>
  <si>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</si>
  <si>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</si>
  <si>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</si>
  <si>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</si>
  <si>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</si>
  <si>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</si>
  <si>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</si>
  <si>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</si>
  <si>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</si>
  <si>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</si>
  <si>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</si>
  <si>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</si>
  <si>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Za razdoblje od 01.01.2025. do 31.12.2025.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</si>
  <si>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</si>
  <si>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</si>
  <si>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</si>
  <si>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</si>
  <si>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</si>
  <si>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</si>
  <si>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639 Prijenosi između proračunskih korisnika istog proračuna</t>
  </si>
  <si>
    <t>6391 Tekući prijenosi između proračunskih korisnika istog proračuna</t>
  </si>
  <si>
    <t xml:space="preserve">6393 Tekući prijenosi između proračunskih korisnika istog proračuna temeljem prijenosa EU fondova 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</si>
  <si>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</si>
  <si>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</si>
  <si>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</si>
  <si>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</t>
  </si>
  <si>
    <t>661 Prihodi od prodaje proizvoda i robe te pruženih usluga</t>
  </si>
  <si>
    <t>6615 Prihodi od pruženih usluga</t>
  </si>
  <si>
    <t>663 Donacije od pravnih i fizičkih osoba izvan općeg proračuna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</si>
  <si>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</si>
  <si>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</si>
  <si>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</si>
  <si>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</si>
  <si>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</si>
  <si>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</si>
  <si>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</si>
  <si>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</si>
  <si>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</si>
  <si>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</si>
  <si>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</si>
  <si>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</si>
  <si>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</si>
  <si>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</si>
  <si>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</si>
  <si>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</si>
  <si>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</si>
  <si>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</si>
  <si>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</si>
  <si>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</si>
  <si>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</si>
  <si>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</si>
  <si>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</si>
  <si>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</si>
  <si>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</si>
  <si>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</si>
  <si>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</si>
  <si>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</si>
  <si>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</si>
  <si>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</si>
  <si>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</si>
  <si>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</si>
  <si>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</si>
  <si>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</si>
  <si>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</si>
  <si>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</si>
  <si>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</si>
  <si>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</si>
  <si>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</si>
  <si>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</si>
  <si>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</si>
  <si>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</si>
  <si>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</si>
  <si>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</si>
  <si>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</si>
  <si>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</si>
  <si>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</si>
  <si>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</si>
  <si>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</si>
  <si>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</si>
  <si>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</si>
  <si>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</si>
  <si>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</si>
  <si>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</si>
  <si>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</si>
  <si>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</si>
  <si>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</si>
  <si>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</si>
  <si>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</si>
  <si>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</si>
  <si>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</si>
  <si>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451 Dodatna ulaganja na građ.objektima</t>
  </si>
  <si>
    <t>45111 Dodatna ulaganja na građ.objektima</t>
  </si>
  <si>
    <t>426 Nematerijalna proizvedena imovina</t>
  </si>
  <si>
    <t xml:space="preserve">4264 Ostala nematerijalna imovina </t>
  </si>
  <si>
    <t>=-MANJAK / VIŠAK PRENESENI</t>
  </si>
  <si>
    <t>KLASA:</t>
  </si>
  <si>
    <t>Prihodi i rashodi prema izvorima OŠ BENKOVAC</t>
  </si>
  <si>
    <t>PRIHODI I RASHODI PREMA IZVORIMA FINANCIRANJA</t>
  </si>
  <si>
    <t xml:space="preserve"> SVEUKUPNI PRIHODI</t>
  </si>
  <si>
    <t>Izvor 1. OPĆI PRIHODI I PRIMICI</t>
  </si>
  <si>
    <t>Izvor 1.1. OPĆI PRIHODI I PRIMICI PRORAČUNA</t>
  </si>
  <si>
    <t>Izvor 3. VLASTITI PRIHODI</t>
  </si>
  <si>
    <t>Izvor 3.2. VLASTITI PRIHODI - PK</t>
  </si>
  <si>
    <t>Izvor 4. PRIHODI ZA POSEBNE NAMJENE</t>
  </si>
  <si>
    <t>Izvor 4.2. PRIHODI ZA POSEBNE NAMJENE - PK</t>
  </si>
  <si>
    <t>Izvor 5. POMOĆI</t>
  </si>
  <si>
    <t>Izvor 5.2. POMOĆI - PK</t>
  </si>
  <si>
    <t>Izvor 5.6. Fondovi EU</t>
  </si>
  <si>
    <t>Izvor 6. DONACIJE</t>
  </si>
  <si>
    <t>Izvor 6.2. DONACIJE - PK</t>
  </si>
  <si>
    <t>Izvor 7. PRIHODI OD PRODAJE NEF.IMOVINE I NAKNADE S NASLOVA OSIGURANJ</t>
  </si>
  <si>
    <t>Izvor 7.2. PRIHODI OD PRODAJE NEF.IMOVINE I NAK. S NASL. OSIG. - PK</t>
  </si>
  <si>
    <t>Izvor 9. 409 - OŠ BENKOVAC</t>
  </si>
  <si>
    <t>Izvor 9.2. Pomoći od Državne riznice - PK</t>
  </si>
  <si>
    <t xml:space="preserve"> SVEUKUPNI RASHODI</t>
  </si>
  <si>
    <t>Izvor 3.3. Višak vlastitih prihoda</t>
  </si>
  <si>
    <t xml:space="preserve">Izvor 4.3. Višak  prihoda za posebne namjene </t>
  </si>
  <si>
    <t xml:space="preserve">Izvor 5.3. Višak prihoda iz pomoći </t>
  </si>
  <si>
    <t>Izvor 6.3. Višak prihoda iz donacija</t>
  </si>
  <si>
    <t>Izvor 7.3. Višak prihoda</t>
  </si>
  <si>
    <t>Rashodi prema funkcijskoj klasifikaciji</t>
  </si>
  <si>
    <t>Za razdoblje od 01.01.2025. do 31.12.2025</t>
  </si>
  <si>
    <t>Račun/Opis</t>
  </si>
  <si>
    <t>Izvršenje 2024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</si>
  <si>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</si>
  <si>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</si>
  <si>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</si>
  <si>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</si>
  <si>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</si>
  <si>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</si>
  <si>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</si>
  <si>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OIB: 73294343358</t>
  </si>
  <si>
    <t>Račun financiranja prema ekonomskoj klasifikaciji</t>
  </si>
  <si>
    <t>Za razdoblje od 01.01.2025. do 30.06.2025.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</si>
  <si>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</si>
  <si>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</si>
  <si>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</si>
  <si>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</si>
  <si>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</si>
  <si>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>922 Višak/manjak prihoda</t>
  </si>
  <si>
    <t>9221 Višak prihoda</t>
  </si>
  <si>
    <t>9222 Manjak prihoda</t>
  </si>
  <si>
    <t xml:space="preserve"> KORIŠTENJE SREDSTAVA IZ PRETHODNIH GODINA</t>
  </si>
  <si>
    <t>Račun financiranja prema izvorima</t>
  </si>
  <si>
    <t>3. VLASTITI PRIHODI</t>
  </si>
  <si>
    <t>3.3. Višak vlastitih prihoda</t>
  </si>
  <si>
    <t>4. PRIHODI ZA POSEBNE NAMJENE</t>
  </si>
  <si>
    <t xml:space="preserve">4.3. Višak  prihoda za posebne namjene </t>
  </si>
  <si>
    <t>5. POMOĆI</t>
  </si>
  <si>
    <t>5.2. POMOĆI - PK</t>
  </si>
  <si>
    <t xml:space="preserve">5.2. Manjak prihoda </t>
  </si>
  <si>
    <t xml:space="preserve">5.3. Višak prihoda iz pomoći </t>
  </si>
  <si>
    <t>6. DONACIJE</t>
  </si>
  <si>
    <t>6.3. Višak prihoda iz donacija</t>
  </si>
  <si>
    <t>7. PRIHODI OD PRODAJE NEF.IMOVINE I NAKNADE S NASLOVA OSIGURANJ</t>
  </si>
  <si>
    <t>7.3. Višak prihoda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</si>
  <si>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</si>
  <si>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</si>
  <si>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</si>
  <si>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</si>
  <si>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</si>
  <si>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</si>
  <si>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007</t>
  </si>
  <si>
    <t>UPRAVNI ODJEL ZA PREDŠKOLSKI ODGOJ, ŠKOLSTVO I DRUŠTVENE DJELATNOSTI</t>
  </si>
  <si>
    <t>Glava</t>
  </si>
  <si>
    <t>00706</t>
  </si>
  <si>
    <t>Školstvo</t>
  </si>
  <si>
    <t>Izvršenje po programskoj klasifikaciji</t>
  </si>
  <si>
    <t xml:space="preserve">KLASA: </t>
  </si>
  <si>
    <t>URBROJ:</t>
  </si>
  <si>
    <t xml:space="preserve">Benkovac, </t>
  </si>
  <si>
    <t xml:space="preserve">Na temelju članka 88. Zakona o proračunu (NN br. 144/21) i Pravilnika o polugodišnjem i godišnjem izvršenju proračuna i financijskog plana, Školski odbor Osnovne škole Benkovac na ___. sjednici održanoj dana _.___ 2025. godine, donio je </t>
  </si>
  <si>
    <t>Benkovac,</t>
  </si>
  <si>
    <t xml:space="preserve">381 tekuće donacije u naravi </t>
  </si>
  <si>
    <t>3812 tekuće donacije u naravi</t>
  </si>
  <si>
    <t>38 Rashodi za donacije,kazne,naknade štete i kapitalne pomoći</t>
  </si>
  <si>
    <t>URBROJ</t>
  </si>
  <si>
    <t>KLASA: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</si>
</sst>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d\.m\.yyyy"/>
    <numFmt numFmtId="166" formatCode="0.00##\%"/>
  </numFmts>
  <fonts count="4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/>
  </cellStyleXfs>
  <cellXfs count="128">
    <xf numFmtId="0" fontId="0" fillId="0" borderId="0" xfId="0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0" fontId="5" fillId="0" borderId="0" xfId="0" applyFont="1"/>
    <xf numFmtId="0" fontId="37" fillId="0" borderId="0" xfId="0" applyFont="1"/>
    <xf numFmtId="0" fontId="36" fillId="0" borderId="0" xfId="0" applyFont="1"/>
    <xf numFmtId="0" fontId="0" fillId="0" borderId="0" xfId="0"/>
    <xf numFmtId="0" fontId="36" fillId="0" borderId="0" xfId="0" applyFont="1" applyAlignment="1">
      <alignment horizontal="center"/>
    </xf>
    <xf numFmtId="0" fontId="35" fillId="0" borderId="0" xfId="0" applyFont="1"/>
    <xf numFmtId="0" fontId="9" fillId="0" borderId="0" xfId="0" applyFont="1"/>
    <xf numFmtId="0" fontId="14" fillId="0" borderId="0" xfId="0" applyFont="1"/>
    <xf numFmtId="0" fontId="19" fillId="0" borderId="0" xfId="0" applyFont="1"/>
    <xf numFmtId="0" fontId="23" fillId="0" borderId="0" xfId="0" applyFont="1"/>
    <xf numFmtId="0" fontId="28" fillId="0" borderId="0" xfId="0" applyFont="1"/>
    <xf numFmtId="0" fontId="31" fillId="0" borderId="0" xfId="0" applyFont="1"/>
    <xf numFmtId="0" fontId="32" fillId="0" borderId="0" xfId="0" applyFont="1"/>
    <xf numFmtId="165" fontId="0" fillId="0" borderId="0" xfId="0" applyNumberFormat="1" applyAlignment="1">
      <alignment horizontal="left"/>
    </xf>
    <xf numFmtId="4" fontId="34" fillId="12" borderId="0" xfId="0" applyNumberFormat="1" applyFont="1" applyFill="1" applyBorder="1" applyAlignment="1">
      <alignment horizontal="right" indent="1"/>
    </xf>
    <xf numFmtId="4" fontId="2" fillId="0" borderId="0" xfId="0" applyNumberFormat="1" applyFont="1" applyAlignment="1">
      <alignment horizontal="right"/>
    </xf>
    <xf numFmtId="0" fontId="0" fillId="0" borderId="0" xfId="0"/>
    <xf numFmtId="164" fontId="2" fillId="0" borderId="0" xfId="1" applyFont="1" applyAlignment="1">
      <alignment horizontal="right"/>
    </xf>
    <xf numFmtId="0" fontId="2" fillId="0" borderId="0" xfId="0" applyFont="1"/>
    <xf numFmtId="0" fontId="36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35" fillId="0" borderId="0" xfId="0" applyFont="1"/>
    <xf numFmtId="0" fontId="3" fillId="2" borderId="0" xfId="0" applyFont="1" applyFill="1" applyAlignment="1">
      <alignment horizontal="center"/>
    </xf>
    <xf numFmtId="0" fontId="39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/>
    </xf>
    <xf numFmtId="0" fontId="34" fillId="2" borderId="0" xfId="0" applyFont="1" applyFill="1" applyAlignment="1">
      <alignment horizontal="center" vertical="center" wrapText="1"/>
    </xf>
    <xf numFmtId="164" fontId="4" fillId="3" borderId="0" xfId="1" applyFont="1" applyFill="1" applyAlignment="1">
      <alignment horizontal="left"/>
    </xf>
    <xf numFmtId="0" fontId="38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/>
    <xf numFmtId="0" fontId="35" fillId="0" borderId="0" xfId="0" applyFont="1" applyAlignment="1">
      <alignment horizontal="center"/>
    </xf>
    <xf numFmtId="4" fontId="34" fillId="0" borderId="0" xfId="0" applyNumberFormat="1" applyFont="1" applyBorder="1" applyAlignment="1">
      <alignment horizontal="right" indent="1"/>
    </xf>
    <xf numFmtId="4" fontId="34" fillId="0" borderId="0" xfId="0" applyNumberFormat="1" applyFont="1" applyAlignment="1">
      <alignment horizontal="right" indent="1"/>
    </xf>
    <xf numFmtId="4" fontId="34" fillId="0" borderId="0" xfId="0" applyNumberFormat="1" applyFont="1" applyAlignment="1">
      <alignment horizontal="right"/>
    </xf>
    <xf numFmtId="4" fontId="35" fillId="0" borderId="0" xfId="0" applyNumberFormat="1" applyFont="1" applyAlignment="1">
      <alignment horizontal="right"/>
    </xf>
    <xf numFmtId="4" fontId="40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right"/>
    </xf>
    <xf numFmtId="4" fontId="33" fillId="0" borderId="0" xfId="0" applyNumberFormat="1" applyFont="1" applyAlignment="1">
      <alignment horizontal="right"/>
    </xf>
    <xf numFmtId="164" fontId="0" fillId="0" borderId="0" xfId="1" applyFont="1" applyAlignment="1">
      <alignment horizontal="right"/>
    </xf>
    <xf numFmtId="0" fontId="6" fillId="0" borderId="0" xfId="0" applyFont="1"/>
    <xf numFmtId="0" fontId="8" fillId="3" borderId="0" xfId="0" applyFont="1" applyFill="1" applyAlignment="1">
      <alignment horizontal="center"/>
    </xf>
    <xf numFmtId="164" fontId="6" fillId="0" borderId="0" xfId="1" applyFont="1" applyAlignment="1">
      <alignment horizontal="right"/>
    </xf>
    <xf numFmtId="164" fontId="34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/>
    <xf numFmtId="0" fontId="35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164" fontId="35" fillId="0" borderId="0" xfId="1" applyFont="1" applyAlignment="1">
      <alignment horizontal="right"/>
    </xf>
    <xf numFmtId="49" fontId="3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4" fontId="40" fillId="0" borderId="0" xfId="0" applyNumberFormat="1" applyFont="1"/>
    <xf numFmtId="0" fontId="8" fillId="3" borderId="0" xfId="0" applyFont="1" applyFill="1" applyAlignment="1">
      <alignment horizontal="left"/>
    </xf>
    <xf numFmtId="4" fontId="11" fillId="4" borderId="0" xfId="0" applyNumberFormat="1" applyFont="1" applyFill="1" applyAlignment="1">
      <alignment horizontal="right"/>
    </xf>
    <xf numFmtId="164" fontId="12" fillId="5" borderId="0" xfId="1" applyFont="1" applyFill="1" applyAlignment="1">
      <alignment horizontal="right"/>
    </xf>
    <xf numFmtId="4" fontId="12" fillId="5" borderId="0" xfId="0" applyNumberFormat="1" applyFont="1" applyFill="1" applyAlignment="1">
      <alignment horizontal="right"/>
    </xf>
    <xf numFmtId="164" fontId="11" fillId="4" borderId="0" xfId="1" applyFont="1" applyFill="1" applyAlignment="1">
      <alignment horizontal="right"/>
    </xf>
    <xf numFmtId="0" fontId="12" fillId="5" borderId="0" xfId="0" applyFont="1" applyFill="1"/>
    <xf numFmtId="0" fontId="2" fillId="4" borderId="0" xfId="0" applyFont="1" applyFill="1"/>
    <xf numFmtId="0" fontId="11" fillId="4" borderId="0" xfId="0" applyFont="1" applyFill="1"/>
    <xf numFmtId="0" fontId="10" fillId="2" borderId="0" xfId="0" applyFont="1" applyFill="1" applyAlignment="1">
      <alignment horizontal="center"/>
    </xf>
    <xf numFmtId="4" fontId="13" fillId="3" borderId="0" xfId="0" applyNumberFormat="1" applyFont="1" applyFill="1" applyAlignment="1">
      <alignment horizontal="right"/>
    </xf>
    <xf numFmtId="164" fontId="13" fillId="3" borderId="0" xfId="1" applyFont="1" applyFill="1" applyAlignment="1">
      <alignment horizontal="right"/>
    </xf>
    <xf numFmtId="0" fontId="13" fillId="3" borderId="0" xfId="0" applyFont="1" applyFill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/>
    <xf numFmtId="4" fontId="4" fillId="3" borderId="0" xfId="0" applyNumberFormat="1" applyFont="1" applyFill="1" applyAlignment="1">
      <alignment horizontal="right"/>
    </xf>
    <xf numFmtId="4" fontId="16" fillId="8" borderId="0" xfId="0" applyNumberFormat="1" applyFont="1" applyFill="1" applyAlignment="1">
      <alignment horizontal="right"/>
    </xf>
    <xf numFmtId="0" fontId="17" fillId="6" borderId="0" xfId="0" applyFont="1" applyFill="1" applyAlignment="1">
      <alignment horizontal="center"/>
    </xf>
    <xf numFmtId="4" fontId="18" fillId="2" borderId="0" xfId="0" applyNumberFormat="1" applyFont="1" applyFill="1" applyAlignment="1">
      <alignment horizontal="right"/>
    </xf>
    <xf numFmtId="164" fontId="18" fillId="2" borderId="0" xfId="1" applyFont="1" applyFill="1" applyAlignment="1">
      <alignment horizontal="right"/>
    </xf>
    <xf numFmtId="4" fontId="15" fillId="7" borderId="0" xfId="0" applyNumberFormat="1" applyFont="1" applyFill="1" applyAlignment="1">
      <alignment horizontal="right"/>
    </xf>
    <xf numFmtId="0" fontId="15" fillId="7" borderId="0" xfId="0" applyFont="1" applyFill="1"/>
    <xf numFmtId="164" fontId="16" fillId="8" borderId="0" xfId="1" applyFont="1" applyFill="1" applyAlignment="1">
      <alignment horizontal="right"/>
    </xf>
    <xf numFmtId="164" fontId="15" fillId="7" borderId="0" xfId="1" applyFont="1" applyFill="1" applyAlignment="1">
      <alignment horizontal="right"/>
    </xf>
    <xf numFmtId="0" fontId="16" fillId="8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18" fillId="2" borderId="0" xfId="0" applyFont="1" applyFill="1"/>
    <xf numFmtId="4" fontId="20" fillId="0" borderId="0" xfId="0" applyNumberFormat="1" applyFont="1" applyAlignment="1">
      <alignment horizontal="right"/>
    </xf>
    <xf numFmtId="0" fontId="20" fillId="0" borderId="0" xfId="0" applyFont="1"/>
    <xf numFmtId="0" fontId="22" fillId="2" borderId="0" xfId="0" applyFont="1" applyFill="1" applyAlignment="1">
      <alignment horizontal="center"/>
    </xf>
    <xf numFmtId="4" fontId="21" fillId="3" borderId="0" xfId="0" applyNumberFormat="1" applyFont="1" applyFill="1" applyAlignment="1">
      <alignment horizontal="right"/>
    </xf>
    <xf numFmtId="164" fontId="21" fillId="3" borderId="0" xfId="1" applyFont="1" applyFill="1" applyAlignment="1">
      <alignment horizontal="right"/>
    </xf>
    <xf numFmtId="164" fontId="20" fillId="0" borderId="0" xfId="1" applyFont="1" applyAlignment="1">
      <alignment horizontal="right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164" fontId="0" fillId="0" borderId="0" xfId="1" applyFont="1"/>
    <xf numFmtId="0" fontId="23" fillId="0" borderId="0" xfId="0" applyFont="1" applyAlignment="1">
      <alignment horizontal="center"/>
    </xf>
    <xf numFmtId="0" fontId="23" fillId="0" borderId="0" xfId="0" applyFont="1"/>
    <xf numFmtId="0" fontId="26" fillId="4" borderId="0" xfId="0" applyFont="1" applyFill="1"/>
    <xf numFmtId="164" fontId="27" fillId="5" borderId="0" xfId="1" applyFont="1" applyFill="1" applyAlignment="1">
      <alignment horizontal="right"/>
    </xf>
    <xf numFmtId="4" fontId="27" fillId="5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4" fontId="26" fillId="4" borderId="0" xfId="0" applyNumberFormat="1" applyFont="1" applyFill="1" applyAlignment="1">
      <alignment horizontal="right"/>
    </xf>
    <xf numFmtId="4" fontId="25" fillId="3" borderId="0" xfId="0" applyNumberFormat="1" applyFont="1" applyFill="1" applyAlignment="1">
      <alignment horizontal="right"/>
    </xf>
    <xf numFmtId="166" fontId="25" fillId="3" borderId="0" xfId="0" applyNumberFormat="1" applyFont="1" applyFill="1" applyAlignment="1">
      <alignment horizontal="right"/>
    </xf>
    <xf numFmtId="164" fontId="26" fillId="4" borderId="0" xfId="1" applyFont="1" applyFill="1" applyAlignment="1">
      <alignment horizontal="right"/>
    </xf>
    <xf numFmtId="0" fontId="27" fillId="5" borderId="0" xfId="0" applyFont="1" applyFill="1"/>
    <xf numFmtId="0" fontId="28" fillId="0" borderId="0" xfId="0" applyFont="1" applyAlignment="1">
      <alignment horizontal="center"/>
    </xf>
    <xf numFmtId="0" fontId="28" fillId="0" borderId="0" xfId="0" applyFont="1"/>
    <xf numFmtId="164" fontId="2" fillId="5" borderId="0" xfId="1" applyFont="1" applyFill="1" applyAlignment="1">
      <alignment horizontal="right"/>
    </xf>
    <xf numFmtId="0" fontId="34" fillId="5" borderId="0" xfId="0" applyFont="1" applyFill="1"/>
    <xf numFmtId="0" fontId="25" fillId="3" borderId="0" xfId="0" applyFont="1" applyFill="1"/>
    <xf numFmtId="4" fontId="30" fillId="10" borderId="0" xfId="0" applyNumberFormat="1" applyFont="1" applyFill="1" applyAlignment="1">
      <alignment horizontal="right"/>
    </xf>
    <xf numFmtId="0" fontId="30" fillId="9" borderId="0" xfId="0" applyFont="1" applyFill="1" applyAlignment="1">
      <alignment horizontal="left"/>
    </xf>
    <xf numFmtId="0" fontId="34" fillId="11" borderId="0" xfId="0" applyFont="1" applyFill="1" applyAlignment="1">
      <alignment horizontal="center" vertical="center" wrapText="1"/>
    </xf>
    <xf numFmtId="0" fontId="29" fillId="6" borderId="0" xfId="0" applyFont="1" applyFill="1" applyAlignment="1">
      <alignment horizontal="center"/>
    </xf>
    <xf numFmtId="0" fontId="30" fillId="10" borderId="0" xfId="0" applyFont="1" applyFill="1" applyAlignment="1">
      <alignment horizontal="left"/>
    </xf>
    <xf numFmtId="4" fontId="29" fillId="2" borderId="0" xfId="0" applyNumberFormat="1" applyFont="1" applyFill="1" applyAlignment="1">
      <alignment horizontal="right"/>
    </xf>
    <xf numFmtId="0" fontId="29" fillId="2" borderId="0" xfId="0" applyFont="1" applyFill="1"/>
    <xf numFmtId="0" fontId="29" fillId="2" borderId="0" xfId="0" applyFont="1" applyFill="1" applyAlignment="1">
      <alignment horizontal="left"/>
    </xf>
    <xf numFmtId="0" fontId="30" fillId="9" borderId="0" xfId="0" applyFont="1" applyFill="1"/>
    <xf numFmtId="164" fontId="30" fillId="10" borderId="0" xfId="1" applyFont="1" applyFill="1" applyAlignment="1">
      <alignment horizontal="right"/>
    </xf>
    <xf numFmtId="4" fontId="30" fillId="9" borderId="0" xfId="0" applyNumberFormat="1" applyFont="1" applyFill="1" applyAlignment="1">
      <alignment horizontal="right"/>
    </xf>
    <xf numFmtId="0" fontId="31" fillId="0" borderId="0" xfId="0" applyFont="1" applyAlignment="1">
      <alignment horizontal="center"/>
    </xf>
    <xf numFmtId="0" fontId="31" fillId="0" borderId="0" xfId="0" applyFont="1"/>
    <xf numFmtId="164" fontId="30" fillId="9" borderId="0" xfId="1" applyFont="1" applyFill="1" applyAlignment="1">
      <alignment horizontal="right"/>
    </xf>
    <xf numFmtId="164" fontId="29" fillId="2" borderId="0" xfId="1" applyFont="1" applyFill="1" applyAlignment="1">
      <alignment horizontal="right"/>
    </xf>
    <xf numFmtId="0" fontId="30" fillId="10" borderId="0" xfId="0" applyFont="1" applyFill="1"/>
    <xf numFmtId="0" fontId="32" fillId="0" borderId="0" xfId="0" applyFont="1" applyAlignment="1">
      <alignment horizontal="center"/>
    </xf>
    <xf numFmtId="0" fontId="32" fillId="0" borderId="0" xfId="0" applyFont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95250</xdr:rowOff>
    </xdr:from>
    <xdr:to>
      <xdr:col>1</xdr:col>
      <xdr:colOff>1133475</xdr:colOff>
      <xdr:row>3</xdr:row>
      <xdr:rowOff>85725</xdr:rowOff>
    </xdr:to>
    <xdr:pic>
      <xdr:nvPicPr>
        <xdr:cNvPr id="1157" name="Picture 7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0150" y="95250"/>
          <a:ext cx="523875" cy="4762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12</xdr:col>
      <xdr:colOff>591781</xdr:colOff>
      <xdr:row>62</xdr:row>
      <xdr:rowOff>86957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082534D-77D6-4CE9-BF6D-2FACF55E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62075"/>
          <a:ext cx="8821381" cy="88309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64</xdr:row>
      <xdr:rowOff>0</xdr:rowOff>
    </xdr:from>
    <xdr:to>
      <xdr:col>13</xdr:col>
      <xdr:colOff>20292</xdr:colOff>
      <xdr:row>119</xdr:row>
      <xdr:rowOff>96498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C817B8D-2179-433B-BE66-48AD2E387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10429875"/>
          <a:ext cx="8897592" cy="9002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13</xdr:col>
      <xdr:colOff>1243</xdr:colOff>
      <xdr:row>173</xdr:row>
      <xdr:rowOff>77408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D7D56A7-5152-417A-B760-D8AFBCE1B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497675"/>
          <a:ext cx="8907118" cy="8659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12</xdr:col>
      <xdr:colOff>591781</xdr:colOff>
      <xdr:row>227</xdr:row>
      <xdr:rowOff>77408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B7B64767-C4E3-4712-BA94-A144270BC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8241625"/>
          <a:ext cx="8821381" cy="8659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13</xdr:col>
      <xdr:colOff>77454</xdr:colOff>
      <xdr:row>283</xdr:row>
      <xdr:rowOff>96506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82E8A7D8-E18F-4F00-8866-EAB2F6A6C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6985575"/>
          <a:ext cx="8983329" cy="900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13</xdr:col>
      <xdr:colOff>67927</xdr:colOff>
      <xdr:row>339</xdr:row>
      <xdr:rowOff>67927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43BC461D-710A-4D1C-BD0F-A61801A27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6053375"/>
          <a:ext cx="8973802" cy="897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12</xdr:col>
      <xdr:colOff>591781</xdr:colOff>
      <xdr:row>393</xdr:row>
      <xdr:rowOff>115514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FFC01BF-C33E-4215-85C3-22D4D9A5F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55121175"/>
          <a:ext cx="8821381" cy="86975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12</xdr:col>
      <xdr:colOff>525097</xdr:colOff>
      <xdr:row>445</xdr:row>
      <xdr:rowOff>10679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BC78C73D-0147-4F29-AD3F-52FCEA6DF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63865125"/>
          <a:ext cx="8754697" cy="8268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opLeftCell="A11" zoomScaleNormal="100" workbookViewId="0">
      <selection activeCell="O29" sqref="O29:P29"/>
    </sheetView>
  </sheetViews>
  <sheetFormatPr defaultColWidth="8.85546875" defaultRowHeight="12.75" x14ac:dyDescent="0.2"/>
  <cols>
    <col min="1" max="1" width="8.85546875" style="6" customWidth="1"/>
    <col min="2" max="2" width="25.85546875" style="6" customWidth="1"/>
    <col min="3" max="7" width="8.85546875" style="6" customWidth="1"/>
    <col min="8" max="8" width="9.140625" style="6" customWidth="1"/>
    <col min="9" max="10" width="8.85546875" style="6" customWidth="1"/>
    <col min="11" max="11" width="7" style="6" customWidth="1"/>
    <col min="12" max="12" width="9.140625" style="6" hidden="1" customWidth="1"/>
  </cols>
  <sheetData>
    <row r="1" spans="1:22" x14ac:dyDescent="0.2">
      <c r="A1" s="4"/>
      <c r="B1" s="4"/>
      <c r="C1" s="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x14ac:dyDescent="0.2">
      <c r="A2" s="4"/>
      <c r="B2" s="4"/>
      <c r="C2" s="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x14ac:dyDescent="0.2">
      <c r="A3" s="4"/>
      <c r="B3" s="4"/>
      <c r="C3" s="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2">
      <c r="A4" s="4"/>
      <c r="B4" s="4"/>
      <c r="C4" s="4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x14ac:dyDescent="0.2">
      <c r="A5" s="30" t="s">
        <v>0</v>
      </c>
      <c r="B5" s="19"/>
      <c r="C5" s="1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s="3" customFormat="1" ht="18" customHeight="1" x14ac:dyDescent="0.25">
      <c r="A6" s="30" t="s">
        <v>1</v>
      </c>
      <c r="B6" s="32"/>
      <c r="C6" s="32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x14ac:dyDescent="0.2">
      <c r="A7" s="30" t="s">
        <v>2</v>
      </c>
      <c r="B7" s="19"/>
      <c r="C7" s="1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x14ac:dyDescent="0.2">
      <c r="A8" s="24" t="s">
        <v>193</v>
      </c>
      <c r="B8" s="1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x14ac:dyDescent="0.2">
      <c r="A9" s="24" t="s">
        <v>194</v>
      </c>
      <c r="B9" s="1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x14ac:dyDescent="0.2">
      <c r="A10" s="24" t="s">
        <v>195</v>
      </c>
      <c r="B10" s="1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x14ac:dyDescent="0.2">
      <c r="A11" s="26" t="s">
        <v>196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x14ac:dyDescent="0.2">
      <c r="A13" s="3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8"/>
      <c r="V13" s="8"/>
    </row>
    <row r="14" spans="1:22" ht="18" customHeight="1" x14ac:dyDescent="0.25">
      <c r="A14" s="22" t="s">
        <v>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8" customHeight="1" x14ac:dyDescent="0.25">
      <c r="A16" s="22" t="s">
        <v>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ht="18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8" customHeight="1" x14ac:dyDescent="0.25">
      <c r="A18" s="22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8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18" customHeight="1" x14ac:dyDescent="0.25">
      <c r="A20" s="22" t="s">
        <v>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2" spans="1:22" ht="39.75" customHeight="1" x14ac:dyDescent="0.2">
      <c r="A22" s="25" t="s">
        <v>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5" t="s">
        <v>10</v>
      </c>
      <c r="N22" s="19"/>
      <c r="O22" s="28" t="s">
        <v>11</v>
      </c>
      <c r="P22" s="19"/>
      <c r="Q22" s="25" t="s">
        <v>12</v>
      </c>
      <c r="R22" s="19"/>
      <c r="S22" s="25" t="s">
        <v>13</v>
      </c>
      <c r="T22" s="19"/>
      <c r="U22" s="25" t="s">
        <v>14</v>
      </c>
      <c r="V22" s="19"/>
    </row>
    <row r="23" spans="1:22" x14ac:dyDescent="0.2">
      <c r="A23" s="23" t="s">
        <v>15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1" t="s">
        <v>16</v>
      </c>
      <c r="N23" s="19"/>
      <c r="O23" s="31" t="s">
        <v>17</v>
      </c>
      <c r="P23" s="19"/>
      <c r="Q23" s="31" t="s">
        <v>18</v>
      </c>
      <c r="R23" s="19"/>
      <c r="S23" s="31" t="s">
        <v>19</v>
      </c>
      <c r="T23" s="19"/>
      <c r="U23" s="31" t="s">
        <v>20</v>
      </c>
      <c r="V23" s="19"/>
    </row>
    <row r="24" spans="1:22" x14ac:dyDescent="0.2">
      <c r="A24" s="21" t="s">
        <v>21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8">
        <v>3577102.81</v>
      </c>
      <c r="N24" s="19"/>
      <c r="O24" s="18">
        <v>4013333.66</v>
      </c>
      <c r="P24" s="19"/>
      <c r="Q24" s="34">
        <v>3799386.98</v>
      </c>
      <c r="R24" s="34"/>
      <c r="S24" s="20">
        <f>Q24/M24*100</f>
        <v>106.21408390551682</v>
      </c>
      <c r="T24" s="19"/>
      <c r="U24" s="20">
        <f>Q24/O24*100</f>
        <v>94.669103091717517</v>
      </c>
      <c r="V24" s="19"/>
    </row>
    <row r="25" spans="1:22" x14ac:dyDescent="0.2">
      <c r="A25" s="21" t="s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8">
        <v>0</v>
      </c>
      <c r="N25" s="19"/>
      <c r="O25" s="18">
        <v>0</v>
      </c>
      <c r="P25" s="19"/>
      <c r="Q25" s="34">
        <v>0</v>
      </c>
      <c r="R25" s="34"/>
      <c r="S25" s="20">
        <v>0</v>
      </c>
      <c r="T25" s="19"/>
      <c r="U25" s="20" t="s">
        <v>23</v>
      </c>
      <c r="V25" s="19"/>
    </row>
    <row r="26" spans="1:22" x14ac:dyDescent="0.2">
      <c r="A26" s="21" t="s">
        <v>24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8">
        <v>3577102.81</v>
      </c>
      <c r="N26" s="19"/>
      <c r="O26" s="18">
        <v>4013333.66</v>
      </c>
      <c r="P26" s="19"/>
      <c r="Q26" s="34">
        <v>3799386.98</v>
      </c>
      <c r="R26" s="34"/>
      <c r="S26" s="20">
        <f>Q26/M26*100</f>
        <v>106.21408390551682</v>
      </c>
      <c r="T26" s="19"/>
      <c r="U26" s="20">
        <f>Q26/O26*100</f>
        <v>94.669103091717517</v>
      </c>
      <c r="V26" s="19"/>
    </row>
    <row r="27" spans="1:22" x14ac:dyDescent="0.2">
      <c r="A27" s="21" t="s">
        <v>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8">
        <v>3565634.94</v>
      </c>
      <c r="N27" s="19"/>
      <c r="O27" s="18">
        <v>3860137.92</v>
      </c>
      <c r="P27" s="19"/>
      <c r="Q27" s="34">
        <v>3977167.64</v>
      </c>
      <c r="R27" s="34"/>
      <c r="S27" s="20">
        <f>Q27/M27*100</f>
        <v>111.54163864010151</v>
      </c>
      <c r="T27" s="19"/>
      <c r="U27" s="20">
        <f>M27/O27*100</f>
        <v>92.370661719776052</v>
      </c>
      <c r="V27" s="19"/>
    </row>
    <row r="28" spans="1:22" x14ac:dyDescent="0.2">
      <c r="A28" s="21" t="s">
        <v>26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8">
        <v>43034.52</v>
      </c>
      <c r="N28" s="19"/>
      <c r="O28" s="18">
        <v>153195.74</v>
      </c>
      <c r="P28" s="19"/>
      <c r="Q28" s="34">
        <v>92074.559999999998</v>
      </c>
      <c r="R28" s="34"/>
      <c r="S28" s="20">
        <f>Q28/M28*100</f>
        <v>213.95512253883626</v>
      </c>
      <c r="T28" s="19"/>
      <c r="U28" s="20">
        <f>Q27/O27*100</f>
        <v>103.03174970494319</v>
      </c>
      <c r="V28" s="19"/>
    </row>
    <row r="29" spans="1:22" x14ac:dyDescent="0.2">
      <c r="A29" s="21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8">
        <v>3608669.46</v>
      </c>
      <c r="N29" s="19"/>
      <c r="O29" s="18">
        <v>4013333.66</v>
      </c>
      <c r="P29" s="19"/>
      <c r="Q29" s="34">
        <v>4069242.2</v>
      </c>
      <c r="R29" s="34"/>
      <c r="S29" s="20">
        <f>Q29/M29*100</f>
        <v>112.762951694667</v>
      </c>
      <c r="T29" s="19"/>
      <c r="U29" s="20">
        <f>Q29/O29*100</f>
        <v>101.39306982016541</v>
      </c>
      <c r="V29" s="19"/>
    </row>
    <row r="30" spans="1:22" x14ac:dyDescent="0.2">
      <c r="A30" s="21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8">
        <v>-31566.65</v>
      </c>
      <c r="N30" s="19"/>
      <c r="O30" s="18">
        <v>0</v>
      </c>
      <c r="P30" s="19"/>
      <c r="Q30" s="34">
        <f>Q24-Q29</f>
        <v>-269855.2200000002</v>
      </c>
      <c r="R30" s="34"/>
      <c r="S30" s="20">
        <f>Q30/M30*100</f>
        <v>854.87443235186561</v>
      </c>
      <c r="T30" s="19"/>
      <c r="U30" s="20">
        <v>0</v>
      </c>
      <c r="V30" s="19"/>
    </row>
    <row r="31" spans="1:22" x14ac:dyDescent="0.2">
      <c r="A31" s="23" t="s">
        <v>29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23"/>
      <c r="N31" s="19"/>
      <c r="O31" s="23"/>
      <c r="P31" s="19"/>
      <c r="Q31" s="17"/>
      <c r="R31" s="17"/>
      <c r="S31" s="29"/>
      <c r="T31" s="19"/>
      <c r="U31" s="29"/>
      <c r="V31" s="19"/>
    </row>
    <row r="32" spans="1:22" x14ac:dyDescent="0.2">
      <c r="A32" s="21" t="s">
        <v>30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8">
        <v>0</v>
      </c>
      <c r="N32" s="19"/>
      <c r="O32" s="18">
        <v>0</v>
      </c>
      <c r="P32" s="19"/>
      <c r="Q32" s="34">
        <v>0</v>
      </c>
      <c r="R32" s="34"/>
      <c r="S32" s="20">
        <v>0</v>
      </c>
      <c r="T32" s="19"/>
      <c r="U32" s="20">
        <v>0</v>
      </c>
      <c r="V32" s="19"/>
    </row>
    <row r="33" spans="1:22" x14ac:dyDescent="0.2">
      <c r="A33" s="21" t="s">
        <v>31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8">
        <v>0</v>
      </c>
      <c r="N33" s="19"/>
      <c r="O33" s="18">
        <v>0</v>
      </c>
      <c r="P33" s="19"/>
      <c r="Q33" s="34">
        <v>0</v>
      </c>
      <c r="R33" s="34"/>
      <c r="S33" s="20">
        <v>0</v>
      </c>
      <c r="T33" s="19"/>
      <c r="U33" s="20">
        <v>0</v>
      </c>
      <c r="V33" s="19"/>
    </row>
    <row r="34" spans="1:22" x14ac:dyDescent="0.2">
      <c r="A34" s="21" t="s">
        <v>32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8">
        <v>0</v>
      </c>
      <c r="N34" s="19"/>
      <c r="O34" s="18">
        <v>0</v>
      </c>
      <c r="P34" s="19"/>
      <c r="Q34" s="34">
        <v>0</v>
      </c>
      <c r="R34" s="34"/>
      <c r="S34" s="20">
        <v>0</v>
      </c>
      <c r="T34" s="19"/>
      <c r="U34" s="20">
        <v>0</v>
      </c>
      <c r="V34" s="19"/>
    </row>
    <row r="35" spans="1:22" x14ac:dyDescent="0.2">
      <c r="A35" s="21" t="s">
        <v>33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8">
        <v>-44628.55</v>
      </c>
      <c r="N35" s="19"/>
      <c r="O35" s="18">
        <v>0</v>
      </c>
      <c r="P35" s="19"/>
      <c r="Q35" s="34">
        <v>-76195.199999999997</v>
      </c>
      <c r="R35" s="34"/>
      <c r="S35" s="20">
        <f>Q35/M35*100</f>
        <v>170.73196417988035</v>
      </c>
      <c r="T35" s="19"/>
      <c r="U35" s="20">
        <v>0</v>
      </c>
      <c r="V35" s="19"/>
    </row>
    <row r="36" spans="1:22" x14ac:dyDescent="0.2">
      <c r="A36" s="23" t="s">
        <v>34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3"/>
      <c r="N36" s="19"/>
      <c r="O36" s="23"/>
      <c r="P36" s="19"/>
      <c r="Q36" s="17"/>
      <c r="R36" s="17"/>
      <c r="S36" s="23"/>
      <c r="T36" s="19"/>
      <c r="U36" s="23"/>
      <c r="V36" s="19"/>
    </row>
    <row r="37" spans="1:22" x14ac:dyDescent="0.2">
      <c r="A37" s="21" t="s">
        <v>35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8">
        <f>+M30+M35</f>
        <v>-76195.200000000012</v>
      </c>
      <c r="N37" s="19"/>
      <c r="O37" s="18">
        <v>0</v>
      </c>
      <c r="P37" s="19"/>
      <c r="Q37" s="35">
        <f>Q30+Q35</f>
        <v>-346050.42000000022</v>
      </c>
      <c r="R37" s="35"/>
      <c r="S37" s="27"/>
      <c r="T37" s="19"/>
      <c r="U37" s="27"/>
      <c r="V37" s="19"/>
    </row>
  </sheetData>
  <mergeCells count="106">
    <mergeCell ref="M36:N36"/>
    <mergeCell ref="S36:T36"/>
    <mergeCell ref="A30:L30"/>
    <mergeCell ref="S29:T29"/>
    <mergeCell ref="U29:V29"/>
    <mergeCell ref="U23:V23"/>
    <mergeCell ref="O37:P37"/>
    <mergeCell ref="A13:T13"/>
    <mergeCell ref="S31:T31"/>
    <mergeCell ref="Q24:R24"/>
    <mergeCell ref="Q25:R25"/>
    <mergeCell ref="Q26:R26"/>
    <mergeCell ref="Q27:R27"/>
    <mergeCell ref="Q28:R28"/>
    <mergeCell ref="Q29:R29"/>
    <mergeCell ref="Q30:R30"/>
    <mergeCell ref="Q32:R32"/>
    <mergeCell ref="Q33:R33"/>
    <mergeCell ref="Q34:R34"/>
    <mergeCell ref="Q35:R35"/>
    <mergeCell ref="Q37:R37"/>
    <mergeCell ref="A27:L27"/>
    <mergeCell ref="S27:T27"/>
    <mergeCell ref="U27:V27"/>
    <mergeCell ref="U35:V35"/>
    <mergeCell ref="M25:N25"/>
    <mergeCell ref="S25:T25"/>
    <mergeCell ref="O24:P24"/>
    <mergeCell ref="M24:N24"/>
    <mergeCell ref="O33:P33"/>
    <mergeCell ref="M33:N33"/>
    <mergeCell ref="M26:N26"/>
    <mergeCell ref="O35:P35"/>
    <mergeCell ref="M35:N35"/>
    <mergeCell ref="A5:C5"/>
    <mergeCell ref="M29:N29"/>
    <mergeCell ref="Q23:R23"/>
    <mergeCell ref="A32:L32"/>
    <mergeCell ref="S23:T23"/>
    <mergeCell ref="U32:V32"/>
    <mergeCell ref="O31:P31"/>
    <mergeCell ref="M31:N31"/>
    <mergeCell ref="S24:T24"/>
    <mergeCell ref="A31:L31"/>
    <mergeCell ref="U24:V24"/>
    <mergeCell ref="A8:B8"/>
    <mergeCell ref="A24:L24"/>
    <mergeCell ref="A10:B10"/>
    <mergeCell ref="A7:C7"/>
    <mergeCell ref="A25:L25"/>
    <mergeCell ref="O28:P28"/>
    <mergeCell ref="M28:N28"/>
    <mergeCell ref="U30:V30"/>
    <mergeCell ref="O30:P30"/>
    <mergeCell ref="A22:L22"/>
    <mergeCell ref="S28:T28"/>
    <mergeCell ref="A6:C6"/>
    <mergeCell ref="O26:P26"/>
    <mergeCell ref="A36:L36"/>
    <mergeCell ref="A18:V18"/>
    <mergeCell ref="A9:B9"/>
    <mergeCell ref="S22:T22"/>
    <mergeCell ref="U22:V22"/>
    <mergeCell ref="A11:V12"/>
    <mergeCell ref="M37:N37"/>
    <mergeCell ref="A20:V20"/>
    <mergeCell ref="O29:P29"/>
    <mergeCell ref="S33:T33"/>
    <mergeCell ref="U34:V34"/>
    <mergeCell ref="O34:P34"/>
    <mergeCell ref="U36:V36"/>
    <mergeCell ref="O36:P36"/>
    <mergeCell ref="S37:T37"/>
    <mergeCell ref="U37:V37"/>
    <mergeCell ref="O22:P22"/>
    <mergeCell ref="A29:L29"/>
    <mergeCell ref="U31:V31"/>
    <mergeCell ref="A37:L37"/>
    <mergeCell ref="A14:V14"/>
    <mergeCell ref="A26:L26"/>
    <mergeCell ref="A23:L23"/>
    <mergeCell ref="O32:P32"/>
    <mergeCell ref="O25:P25"/>
    <mergeCell ref="U33:V33"/>
    <mergeCell ref="U28:V28"/>
    <mergeCell ref="O27:P27"/>
    <mergeCell ref="M27:N27"/>
    <mergeCell ref="A34:L34"/>
    <mergeCell ref="M30:N30"/>
    <mergeCell ref="A16:V16"/>
    <mergeCell ref="S35:T35"/>
    <mergeCell ref="S30:T30"/>
    <mergeCell ref="A33:L33"/>
    <mergeCell ref="U25:V25"/>
    <mergeCell ref="M22:N22"/>
    <mergeCell ref="A35:L35"/>
    <mergeCell ref="M34:N34"/>
    <mergeCell ref="S34:T34"/>
    <mergeCell ref="A28:L28"/>
    <mergeCell ref="Q22:R22"/>
    <mergeCell ref="M23:N23"/>
    <mergeCell ref="O23:P23"/>
    <mergeCell ref="M32:N32"/>
    <mergeCell ref="S32:T32"/>
    <mergeCell ref="S26:T26"/>
    <mergeCell ref="U26:V26"/>
  </mergeCells>
  <pageMargins left="0.75" right="0.75" top="1" bottom="1" header="0.5" footer="0.5"/>
  <pageSetup scale="5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1"/>
  <sheetViews>
    <sheetView view="pageLayout" topLeftCell="A67" zoomScaleNormal="90" workbookViewId="0">
      <selection activeCell="Q101" sqref="Q101"/>
    </sheetView>
  </sheetViews>
  <sheetFormatPr defaultColWidth="8.85546875" defaultRowHeight="12.75" x14ac:dyDescent="0.2"/>
  <cols>
    <col min="1" max="1" width="8.85546875" style="6" customWidth="1"/>
    <col min="2" max="2" width="27" style="6" customWidth="1"/>
    <col min="3" max="8" width="8.85546875" style="6" customWidth="1"/>
    <col min="9" max="9" width="1.7109375" style="6" customWidth="1"/>
    <col min="10" max="10" width="5" style="6" hidden="1" customWidth="1"/>
    <col min="11" max="11" width="2.7109375" style="6" hidden="1" customWidth="1"/>
    <col min="12" max="12" width="2.28515625" style="6" hidden="1" customWidth="1"/>
    <col min="20" max="20" width="0.28515625" style="6" customWidth="1"/>
    <col min="21" max="21" width="6.7109375" style="6" customWidth="1"/>
    <col min="22" max="22" width="3.5703125" style="6" customWidth="1"/>
  </cols>
  <sheetData>
    <row r="1" spans="1:22" x14ac:dyDescent="0.2">
      <c r="A1" s="24" t="s">
        <v>193</v>
      </c>
      <c r="B1" s="19"/>
      <c r="C1" s="1"/>
      <c r="D1" s="16"/>
    </row>
    <row r="2" spans="1:22" x14ac:dyDescent="0.2">
      <c r="A2" s="24" t="s">
        <v>194</v>
      </c>
      <c r="B2" s="19"/>
      <c r="C2" s="1"/>
      <c r="D2" s="2"/>
    </row>
    <row r="3" spans="1:22" x14ac:dyDescent="0.2">
      <c r="A3" s="24" t="s">
        <v>197</v>
      </c>
      <c r="B3" s="19"/>
    </row>
    <row r="4" spans="1:22" x14ac:dyDescent="0.2">
      <c r="A4" s="19"/>
      <c r="B4" s="19"/>
    </row>
    <row r="5" spans="1:22" x14ac:dyDescent="0.2">
      <c r="A5" s="19"/>
      <c r="B5" s="19"/>
    </row>
    <row r="6" spans="1:22" s="9" customFormat="1" ht="18" customHeight="1" x14ac:dyDescent="0.25">
      <c r="A6" s="54" t="s">
        <v>36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2" x14ac:dyDescent="0.2">
      <c r="A7" s="47" t="s">
        <v>37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2" x14ac:dyDescent="0.2">
      <c r="A8" s="4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2" ht="39" customHeight="1" x14ac:dyDescent="0.2">
      <c r="A9" s="51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51" t="s">
        <v>10</v>
      </c>
      <c r="N9" s="19"/>
      <c r="O9" s="28" t="s">
        <v>11</v>
      </c>
      <c r="P9" s="19"/>
      <c r="Q9" s="51" t="s">
        <v>12</v>
      </c>
      <c r="R9" s="19"/>
      <c r="S9" s="51" t="s">
        <v>13</v>
      </c>
      <c r="T9" s="19"/>
      <c r="U9" s="51" t="s">
        <v>14</v>
      </c>
      <c r="V9" s="19"/>
    </row>
    <row r="10" spans="1:22" x14ac:dyDescent="0.2">
      <c r="A10" s="57" t="s">
        <v>15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44" t="s">
        <v>16</v>
      </c>
      <c r="N10" s="19"/>
      <c r="O10" s="44" t="s">
        <v>17</v>
      </c>
      <c r="P10" s="19"/>
      <c r="Q10" s="44" t="s">
        <v>18</v>
      </c>
      <c r="R10" s="19"/>
      <c r="S10" s="44" t="s">
        <v>19</v>
      </c>
      <c r="T10" s="19"/>
      <c r="U10" s="44" t="s">
        <v>20</v>
      </c>
      <c r="V10" s="19"/>
    </row>
    <row r="11" spans="1:22" x14ac:dyDescent="0.2">
      <c r="A11" s="43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40">
        <v>3577102.81</v>
      </c>
      <c r="N11" s="19"/>
      <c r="O11" s="40">
        <f>SUM(O12+O18+O21+O24+O29+O33)</f>
        <v>4013333.66</v>
      </c>
      <c r="P11" s="19"/>
      <c r="Q11" s="40">
        <v>3799386.93</v>
      </c>
      <c r="R11" s="19"/>
      <c r="S11" s="45">
        <f>Q11/M11*100</f>
        <v>106.2140825077376</v>
      </c>
      <c r="T11" s="19"/>
      <c r="U11" s="45">
        <f>M11/O11*100</f>
        <v>89.130461432902635</v>
      </c>
      <c r="V11" s="19"/>
    </row>
    <row r="12" spans="1:22" x14ac:dyDescent="0.2">
      <c r="A12" s="43" t="s">
        <v>38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40">
        <f>SUM(M13+M18)</f>
        <v>2903294.7399999998</v>
      </c>
      <c r="N12" s="19"/>
      <c r="O12" s="40">
        <f>SUM(O14:P17)</f>
        <v>3144201.42</v>
      </c>
      <c r="P12" s="19"/>
      <c r="Q12" s="40">
        <v>3061948.16</v>
      </c>
      <c r="R12" s="19"/>
      <c r="S12" s="20">
        <f>Q12/M12*100</f>
        <v>105.464599160883</v>
      </c>
      <c r="T12" s="19"/>
      <c r="U12" s="45">
        <f>M12/O12*100</f>
        <v>92.338064652359321</v>
      </c>
      <c r="V12" s="19"/>
    </row>
    <row r="13" spans="1:22" x14ac:dyDescent="0.2">
      <c r="A13" s="19" t="s">
        <v>39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39">
        <f>SUM(M14:N17)</f>
        <v>2859058.9099999997</v>
      </c>
      <c r="N13" s="19"/>
      <c r="O13" s="39">
        <v>3052371.27</v>
      </c>
      <c r="P13" s="19"/>
      <c r="Q13" s="39">
        <f>Q14+Q15</f>
        <v>2982969.9</v>
      </c>
      <c r="R13" s="19"/>
      <c r="S13" s="42"/>
      <c r="T13" s="19"/>
      <c r="U13" s="42"/>
      <c r="V13" s="19"/>
    </row>
    <row r="14" spans="1:22" x14ac:dyDescent="0.2">
      <c r="A14" s="19" t="s">
        <v>40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41">
        <v>2823819.26</v>
      </c>
      <c r="N14" s="19"/>
      <c r="O14" s="41">
        <v>3052371.27</v>
      </c>
      <c r="P14" s="19"/>
      <c r="Q14" s="41">
        <v>2946150.88</v>
      </c>
      <c r="R14" s="19"/>
      <c r="S14" s="42"/>
      <c r="T14" s="19"/>
      <c r="U14" s="42"/>
      <c r="V14" s="19"/>
    </row>
    <row r="15" spans="1:22" x14ac:dyDescent="0.2">
      <c r="A15" s="19" t="s">
        <v>41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9">
        <v>35239.65</v>
      </c>
      <c r="N15" s="19"/>
      <c r="O15" s="39">
        <v>23725.3</v>
      </c>
      <c r="P15" s="19"/>
      <c r="Q15" s="39">
        <v>36819.019999999997</v>
      </c>
      <c r="R15" s="19"/>
      <c r="S15" s="42"/>
      <c r="T15" s="19"/>
      <c r="U15" s="42"/>
      <c r="V15" s="19"/>
    </row>
    <row r="16" spans="1:22" x14ac:dyDescent="0.2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39">
        <v>0</v>
      </c>
      <c r="N16" s="19"/>
      <c r="O16" s="39">
        <v>0</v>
      </c>
      <c r="P16" s="19"/>
      <c r="Q16" s="39">
        <v>24734.639999999999</v>
      </c>
      <c r="R16" s="19"/>
      <c r="S16" s="42"/>
      <c r="T16" s="19"/>
      <c r="U16" s="42"/>
      <c r="V16" s="19"/>
    </row>
    <row r="17" spans="1:22" x14ac:dyDescent="0.2">
      <c r="A17" s="19" t="s">
        <v>43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39">
        <v>0</v>
      </c>
      <c r="N17" s="19"/>
      <c r="O17" s="39">
        <v>68104.850000000006</v>
      </c>
      <c r="P17" s="19"/>
      <c r="Q17" s="39">
        <v>24734.639999999999</v>
      </c>
      <c r="R17" s="19"/>
      <c r="S17" s="42"/>
      <c r="T17" s="19"/>
      <c r="U17" s="42"/>
      <c r="V17" s="19"/>
    </row>
    <row r="18" spans="1:22" x14ac:dyDescent="0.2">
      <c r="A18" s="48" t="s">
        <v>44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6">
        <f>SUM(M19:N20)</f>
        <v>44235.83</v>
      </c>
      <c r="N18" s="19"/>
      <c r="O18" s="36">
        <f>SUM(O19:P20)</f>
        <v>0</v>
      </c>
      <c r="P18" s="19"/>
      <c r="Q18" s="36">
        <f>SUM(Q19:R20)</f>
        <v>48279.62</v>
      </c>
      <c r="R18" s="19"/>
      <c r="S18" s="46" t="e">
        <f>M18/#REF!*100</f>
        <v>#REF!</v>
      </c>
      <c r="T18" s="19"/>
      <c r="U18" s="46">
        <v>0</v>
      </c>
      <c r="V18" s="19"/>
    </row>
    <row r="19" spans="1:22" x14ac:dyDescent="0.2">
      <c r="A19" s="50" t="s">
        <v>45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39">
        <v>28533.33</v>
      </c>
      <c r="N19" s="19"/>
      <c r="O19" s="39">
        <v>0</v>
      </c>
      <c r="P19" s="19"/>
      <c r="Q19" s="39">
        <v>3138.93</v>
      </c>
      <c r="R19" s="19"/>
      <c r="S19" s="42"/>
      <c r="T19" s="19"/>
      <c r="U19" s="42"/>
      <c r="V19" s="19"/>
    </row>
    <row r="20" spans="1:22" x14ac:dyDescent="0.2">
      <c r="A20" s="50" t="s">
        <v>46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39">
        <v>15702.5</v>
      </c>
      <c r="N20" s="19"/>
      <c r="O20" s="39">
        <v>0</v>
      </c>
      <c r="P20" s="19"/>
      <c r="Q20" s="39">
        <v>45140.69</v>
      </c>
      <c r="R20" s="19"/>
      <c r="S20" s="42"/>
      <c r="T20" s="19"/>
      <c r="U20" s="42"/>
      <c r="V20" s="19"/>
    </row>
    <row r="21" spans="1:22" x14ac:dyDescent="0.2">
      <c r="A21" s="43" t="s">
        <v>47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40">
        <f>SUM(M22)</f>
        <v>15772.13</v>
      </c>
      <c r="N21" s="19"/>
      <c r="O21" s="40">
        <f>SUM(O23)</f>
        <v>17700</v>
      </c>
      <c r="P21" s="19"/>
      <c r="Q21" s="40">
        <f>SUM(Q23)</f>
        <v>11814.59</v>
      </c>
      <c r="R21" s="19"/>
      <c r="S21" s="45" t="e">
        <f>M21/#REF!*100</f>
        <v>#REF!</v>
      </c>
      <c r="T21" s="19"/>
      <c r="U21" s="45">
        <f>M21/O21*100</f>
        <v>89.108079096045188</v>
      </c>
      <c r="V21" s="19"/>
    </row>
    <row r="22" spans="1:22" x14ac:dyDescent="0.2">
      <c r="A22" s="19" t="s">
        <v>48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9">
        <f>SUM(M23)</f>
        <v>15772.13</v>
      </c>
      <c r="N22" s="19"/>
      <c r="O22" s="39">
        <v>17650</v>
      </c>
      <c r="P22" s="19"/>
      <c r="Q22" s="39">
        <v>11814.59</v>
      </c>
      <c r="R22" s="19"/>
      <c r="S22" s="42"/>
      <c r="T22" s="19"/>
      <c r="U22" s="42"/>
      <c r="V22" s="19"/>
    </row>
    <row r="23" spans="1:22" x14ac:dyDescent="0.2">
      <c r="A23" s="19" t="s">
        <v>49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9">
        <v>15772.13</v>
      </c>
      <c r="N23" s="19"/>
      <c r="O23" s="39">
        <v>17700</v>
      </c>
      <c r="P23" s="19"/>
      <c r="Q23" s="39">
        <v>11814.59</v>
      </c>
      <c r="R23" s="19"/>
      <c r="S23" s="42"/>
      <c r="T23" s="19"/>
      <c r="U23" s="42"/>
      <c r="V23" s="19"/>
    </row>
    <row r="24" spans="1:22" x14ac:dyDescent="0.2">
      <c r="A24" s="43" t="s">
        <v>50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40">
        <f>SUM(M25)</f>
        <v>14292.09</v>
      </c>
      <c r="N24" s="19"/>
      <c r="O24" s="40">
        <f>SUM(O25:P28)</f>
        <v>18900</v>
      </c>
      <c r="P24" s="19"/>
      <c r="Q24" s="40">
        <f>SUM(Q25:R28)</f>
        <v>11137</v>
      </c>
      <c r="R24" s="19"/>
      <c r="S24" s="45" t="e">
        <f>M24/#REF!*100</f>
        <v>#REF!</v>
      </c>
      <c r="T24" s="19"/>
      <c r="U24" s="45">
        <f>M24/O24*100</f>
        <v>75.619523809523812</v>
      </c>
      <c r="V24" s="19"/>
    </row>
    <row r="25" spans="1:22" x14ac:dyDescent="0.2">
      <c r="A25" s="19" t="s">
        <v>51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39">
        <f>SUM(M26)</f>
        <v>14292.09</v>
      </c>
      <c r="N25" s="19"/>
      <c r="O25" s="41">
        <v>18900</v>
      </c>
      <c r="P25" s="19"/>
      <c r="Q25" s="41">
        <v>11137</v>
      </c>
      <c r="R25" s="19"/>
      <c r="S25" s="42"/>
      <c r="T25" s="19"/>
      <c r="U25" s="42"/>
      <c r="V25" s="19"/>
    </row>
    <row r="26" spans="1:22" x14ac:dyDescent="0.2">
      <c r="A26" s="19" t="s">
        <v>52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39">
        <v>14292.09</v>
      </c>
      <c r="N26" s="19"/>
      <c r="O26" s="39">
        <v>0</v>
      </c>
      <c r="P26" s="19"/>
      <c r="Q26" s="39">
        <v>0</v>
      </c>
      <c r="R26" s="19"/>
      <c r="S26" s="42"/>
      <c r="T26" s="19"/>
      <c r="U26" s="42"/>
      <c r="V26" s="19"/>
    </row>
    <row r="27" spans="1:22" x14ac:dyDescent="0.2">
      <c r="A27" s="19" t="s">
        <v>53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39">
        <v>0</v>
      </c>
      <c r="N27" s="19"/>
      <c r="O27" s="39">
        <v>0</v>
      </c>
      <c r="P27" s="19"/>
      <c r="Q27" s="39">
        <v>0</v>
      </c>
      <c r="R27" s="19"/>
      <c r="S27" s="42"/>
      <c r="T27" s="19"/>
      <c r="U27" s="42"/>
      <c r="V27" s="19"/>
    </row>
    <row r="28" spans="1:22" x14ac:dyDescent="0.2">
      <c r="A28" s="19" t="s">
        <v>54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39">
        <v>0</v>
      </c>
      <c r="N28" s="19"/>
      <c r="O28" s="39">
        <v>0</v>
      </c>
      <c r="P28" s="19"/>
      <c r="Q28" s="39">
        <v>0</v>
      </c>
      <c r="R28" s="19"/>
      <c r="S28" s="42"/>
      <c r="T28" s="19"/>
      <c r="U28" s="42"/>
      <c r="V28" s="19"/>
    </row>
    <row r="29" spans="1:22" x14ac:dyDescent="0.2">
      <c r="A29" s="43" t="s">
        <v>55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40">
        <f>SUM(M30:N31)</f>
        <v>643743.85</v>
      </c>
      <c r="N29" s="19"/>
      <c r="O29" s="40">
        <f>SUM(O30:P31)</f>
        <v>832532.24</v>
      </c>
      <c r="P29" s="19"/>
      <c r="Q29" s="40">
        <f>SUM(Q30)</f>
        <v>714451.23</v>
      </c>
      <c r="R29" s="19"/>
      <c r="S29" s="45" t="e">
        <f>M29/#REF!*100</f>
        <v>#REF!</v>
      </c>
      <c r="T29" s="19"/>
      <c r="U29" s="45">
        <f>M29/O29*100</f>
        <v>77.323594098890396</v>
      </c>
      <c r="V29" s="19"/>
    </row>
    <row r="30" spans="1:22" x14ac:dyDescent="0.2">
      <c r="A30" s="19" t="s">
        <v>56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39">
        <v>638743.85</v>
      </c>
      <c r="N30" s="19"/>
      <c r="O30" s="39">
        <v>679336.5</v>
      </c>
      <c r="P30" s="19"/>
      <c r="Q30" s="39">
        <f>SUM(Q31+Q32)</f>
        <v>714451.23</v>
      </c>
      <c r="R30" s="19"/>
      <c r="S30" s="42"/>
      <c r="T30" s="19"/>
      <c r="U30" s="42"/>
      <c r="V30" s="19"/>
    </row>
    <row r="31" spans="1:22" x14ac:dyDescent="0.2">
      <c r="A31" s="19" t="s">
        <v>57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39">
        <v>5000</v>
      </c>
      <c r="N31" s="19"/>
      <c r="O31" s="41">
        <v>153195.74</v>
      </c>
      <c r="P31" s="19"/>
      <c r="Q31" s="41">
        <v>663055.82999999996</v>
      </c>
      <c r="R31" s="19"/>
      <c r="S31" s="42"/>
      <c r="T31" s="19"/>
      <c r="U31" s="42"/>
      <c r="V31" s="19"/>
    </row>
    <row r="32" spans="1:22" x14ac:dyDescent="0.2">
      <c r="A32" s="19" t="s">
        <v>58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9">
        <v>0</v>
      </c>
      <c r="N32" s="19"/>
      <c r="O32" s="39">
        <v>0</v>
      </c>
      <c r="P32" s="19"/>
      <c r="Q32" s="39">
        <v>51395.4</v>
      </c>
      <c r="R32" s="19"/>
      <c r="S32" s="42"/>
      <c r="T32" s="19"/>
      <c r="U32" s="42"/>
      <c r="V32" s="19"/>
    </row>
    <row r="33" spans="1:22" x14ac:dyDescent="0.2">
      <c r="A33" s="43" t="s">
        <v>22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40">
        <v>0</v>
      </c>
      <c r="N33" s="19"/>
      <c r="O33" s="40">
        <v>0</v>
      </c>
      <c r="P33" s="19"/>
      <c r="Q33" s="40">
        <v>0</v>
      </c>
      <c r="R33" s="19"/>
      <c r="S33" s="45">
        <v>0</v>
      </c>
      <c r="T33" s="19"/>
      <c r="U33" s="45">
        <v>0</v>
      </c>
      <c r="V33" s="19"/>
    </row>
    <row r="34" spans="1:22" x14ac:dyDescent="0.2">
      <c r="A34" s="43" t="s">
        <v>59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40">
        <v>0</v>
      </c>
      <c r="N34" s="19"/>
      <c r="O34" s="40">
        <v>0</v>
      </c>
      <c r="P34" s="19"/>
      <c r="Q34" s="40">
        <v>0</v>
      </c>
      <c r="R34" s="19"/>
      <c r="S34" s="45">
        <v>0</v>
      </c>
      <c r="T34" s="19"/>
      <c r="U34" s="45">
        <v>0</v>
      </c>
      <c r="V34" s="19"/>
    </row>
    <row r="35" spans="1:22" x14ac:dyDescent="0.2">
      <c r="A35" s="19" t="s">
        <v>60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39">
        <v>0.39</v>
      </c>
      <c r="N35" s="19"/>
      <c r="O35" s="39">
        <v>0</v>
      </c>
      <c r="P35" s="19"/>
      <c r="Q35" s="39">
        <v>0</v>
      </c>
      <c r="R35" s="19"/>
      <c r="S35" s="42"/>
      <c r="T35" s="19"/>
      <c r="U35" s="42"/>
      <c r="V35" s="19"/>
    </row>
    <row r="36" spans="1:22" x14ac:dyDescent="0.2">
      <c r="A36" s="19" t="s">
        <v>61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39">
        <v>0.39</v>
      </c>
      <c r="N36" s="19"/>
      <c r="O36" s="39">
        <v>0</v>
      </c>
      <c r="P36" s="19"/>
      <c r="Q36" s="39">
        <v>0</v>
      </c>
      <c r="R36" s="19"/>
      <c r="S36" s="42"/>
      <c r="T36" s="19"/>
      <c r="U36" s="42"/>
      <c r="V36" s="19"/>
    </row>
    <row r="37" spans="1:22" x14ac:dyDescent="0.2">
      <c r="A37" s="43" t="s">
        <v>25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40">
        <f>SUM(M38+M48+M76+M79+M83)</f>
        <v>3565634.91</v>
      </c>
      <c r="N37" s="19"/>
      <c r="O37" s="40">
        <f>SUM(O38+O48+O76+O79+O83)</f>
        <v>3856655.7399999993</v>
      </c>
      <c r="P37" s="19"/>
      <c r="Q37" s="40">
        <f>SUM(Q38+Q48+Q76+Q79+Q83)</f>
        <v>4033106.0799999996</v>
      </c>
      <c r="R37" s="19"/>
      <c r="S37" s="45" t="e">
        <f>M37/#REF!*100</f>
        <v>#REF!</v>
      </c>
      <c r="T37" s="19"/>
      <c r="U37" s="45">
        <f>M37/O37*100</f>
        <v>92.454062544872116</v>
      </c>
      <c r="V37" s="19"/>
    </row>
    <row r="38" spans="1:22" x14ac:dyDescent="0.2">
      <c r="A38" s="43" t="s">
        <v>62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40">
        <f>SUM(M39+M43+M45)</f>
        <v>2633712.3600000003</v>
      </c>
      <c r="N38" s="19"/>
      <c r="O38" s="40">
        <f>SUM(O39+O43+O45)</f>
        <v>2836566.6899999995</v>
      </c>
      <c r="P38" s="19"/>
      <c r="Q38" s="40">
        <f>SUM(Q39+Q43+Q45)</f>
        <v>3018227.3099999996</v>
      </c>
      <c r="R38" s="19"/>
      <c r="S38" s="45" t="e">
        <f>M38/#REF!*100</f>
        <v>#REF!</v>
      </c>
      <c r="T38" s="19"/>
      <c r="U38" s="45">
        <f>M38/O38*100</f>
        <v>92.848596484082691</v>
      </c>
      <c r="V38" s="19"/>
    </row>
    <row r="39" spans="1:22" x14ac:dyDescent="0.2">
      <c r="A39" s="19" t="s">
        <v>63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39">
        <f>SUM(M40:N42)</f>
        <v>2178740.14</v>
      </c>
      <c r="N39" s="19"/>
      <c r="O39" s="39">
        <v>2351146.7599999998</v>
      </c>
      <c r="P39" s="19"/>
      <c r="Q39" s="39">
        <v>2503903.0299999998</v>
      </c>
      <c r="R39" s="19"/>
      <c r="S39" s="42"/>
      <c r="T39" s="19"/>
      <c r="U39" s="42"/>
      <c r="V39" s="19"/>
    </row>
    <row r="40" spans="1:22" x14ac:dyDescent="0.2">
      <c r="A40" s="19" t="s">
        <v>64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39">
        <v>2178740.14</v>
      </c>
      <c r="N40" s="19"/>
      <c r="O40" s="39">
        <v>2351146.7599999998</v>
      </c>
      <c r="P40" s="19"/>
      <c r="Q40" s="39">
        <v>2503903.0299999998</v>
      </c>
      <c r="R40" s="19"/>
      <c r="S40" s="42"/>
      <c r="T40" s="19"/>
      <c r="U40" s="42"/>
      <c r="V40" s="19"/>
    </row>
    <row r="41" spans="1:22" x14ac:dyDescent="0.2">
      <c r="A41" s="19" t="s">
        <v>65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39">
        <v>0</v>
      </c>
      <c r="N41" s="19"/>
      <c r="O41" s="39">
        <v>0</v>
      </c>
      <c r="P41" s="19"/>
      <c r="Q41" s="39">
        <v>0</v>
      </c>
      <c r="R41" s="19"/>
      <c r="S41" s="42"/>
      <c r="T41" s="19"/>
      <c r="U41" s="42"/>
      <c r="V41" s="19"/>
    </row>
    <row r="42" spans="1:22" x14ac:dyDescent="0.2">
      <c r="A42" s="19" t="s">
        <v>66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39">
        <v>0</v>
      </c>
      <c r="N42" s="19"/>
      <c r="O42" s="39">
        <v>0</v>
      </c>
      <c r="P42" s="19"/>
      <c r="Q42" s="39">
        <v>0</v>
      </c>
      <c r="R42" s="19"/>
      <c r="S42" s="42"/>
      <c r="T42" s="19"/>
      <c r="U42" s="42"/>
      <c r="V42" s="19"/>
    </row>
    <row r="43" spans="1:22" x14ac:dyDescent="0.2">
      <c r="A43" s="19" t="s">
        <v>67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36">
        <f>SUM(M44)</f>
        <v>95469.83</v>
      </c>
      <c r="N43" s="19"/>
      <c r="O43" s="36">
        <f>SUM(O44)</f>
        <v>100219.44</v>
      </c>
      <c r="P43" s="19"/>
      <c r="Q43" s="36">
        <f>SUM(Q44)</f>
        <v>100595.69</v>
      </c>
      <c r="R43" s="19"/>
      <c r="S43" s="46" t="e">
        <f>M43/#REF!*100</f>
        <v>#REF!</v>
      </c>
      <c r="T43" s="19"/>
      <c r="U43" s="46">
        <f>M43/O43*100</f>
        <v>95.260789723031777</v>
      </c>
      <c r="V43" s="19"/>
    </row>
    <row r="44" spans="1:22" x14ac:dyDescent="0.2">
      <c r="A44" s="19" t="s">
        <v>68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39">
        <v>95469.83</v>
      </c>
      <c r="N44" s="19"/>
      <c r="O44" s="39">
        <v>100219.44</v>
      </c>
      <c r="P44" s="19"/>
      <c r="Q44" s="39">
        <v>100595.69</v>
      </c>
      <c r="R44" s="19"/>
      <c r="S44" s="42"/>
      <c r="T44" s="19"/>
      <c r="U44" s="42"/>
      <c r="V44" s="19"/>
    </row>
    <row r="45" spans="1:22" x14ac:dyDescent="0.2">
      <c r="A45" s="19" t="s">
        <v>69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36">
        <f>SUM(M46:N47)</f>
        <v>359502.39</v>
      </c>
      <c r="N45" s="19"/>
      <c r="O45" s="36">
        <f>SUM(O46:P47)</f>
        <v>385200.49</v>
      </c>
      <c r="P45" s="19"/>
      <c r="Q45" s="36">
        <f>SUM(Q46:R47)</f>
        <v>413728.59</v>
      </c>
      <c r="R45" s="19"/>
      <c r="S45" s="46" t="e">
        <f>M45/#REF!*100</f>
        <v>#REF!</v>
      </c>
      <c r="T45" s="19"/>
      <c r="U45" s="46">
        <f>M45/O45*100</f>
        <v>93.328642962006626</v>
      </c>
      <c r="V45" s="19"/>
    </row>
    <row r="46" spans="1:22" x14ac:dyDescent="0.2">
      <c r="A46" s="19" t="s">
        <v>70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39">
        <v>359502.39</v>
      </c>
      <c r="N46" s="19"/>
      <c r="O46" s="39">
        <v>385200.49</v>
      </c>
      <c r="P46" s="19"/>
      <c r="Q46" s="39">
        <v>413728.59</v>
      </c>
      <c r="R46" s="19"/>
      <c r="S46" s="42"/>
      <c r="T46" s="19"/>
      <c r="U46" s="42"/>
      <c r="V46" s="19"/>
    </row>
    <row r="47" spans="1:22" x14ac:dyDescent="0.2">
      <c r="A47" s="19" t="s">
        <v>71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39">
        <v>0</v>
      </c>
      <c r="N47" s="19"/>
      <c r="O47" s="39">
        <v>0</v>
      </c>
      <c r="P47" s="19"/>
      <c r="Q47" s="39">
        <v>0</v>
      </c>
      <c r="R47" s="19"/>
      <c r="S47" s="42"/>
      <c r="T47" s="19"/>
      <c r="U47" s="42"/>
      <c r="V47" s="19"/>
    </row>
    <row r="48" spans="1:22" x14ac:dyDescent="0.2">
      <c r="A48" s="43" t="s">
        <v>72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40">
        <f>SUM(M49+M53+M60+M69)</f>
        <v>883170.94999999984</v>
      </c>
      <c r="N48" s="19"/>
      <c r="O48" s="40">
        <f>SUM(O49+O53+O60+O69+O76+O79+O83)</f>
        <v>966989.04999999993</v>
      </c>
      <c r="P48" s="19"/>
      <c r="Q48" s="40">
        <f>SUM(Q49+Q53+Q60+Q69+Q76+Q79+Q83)</f>
        <v>958550.52000000014</v>
      </c>
      <c r="R48" s="19"/>
      <c r="S48" s="45" t="e">
        <f>M48/#REF!*100</f>
        <v>#REF!</v>
      </c>
      <c r="T48" s="19"/>
      <c r="U48" s="45">
        <f>M48/O49*100</f>
        <v>547.53663337093838</v>
      </c>
      <c r="V48" s="19"/>
    </row>
    <row r="49" spans="1:22" x14ac:dyDescent="0.2">
      <c r="A49" s="19" t="s">
        <v>73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36">
        <f>SUM(M50:N52)</f>
        <v>150687.82</v>
      </c>
      <c r="N49" s="19"/>
      <c r="O49" s="36">
        <f>SUM(O50:P52)</f>
        <v>161298.97</v>
      </c>
      <c r="P49" s="19"/>
      <c r="Q49" s="36">
        <f>SUM(Q50:R52)</f>
        <v>151771.41</v>
      </c>
      <c r="R49" s="19"/>
      <c r="S49" s="42"/>
      <c r="T49" s="19"/>
      <c r="U49" s="42"/>
      <c r="V49" s="19"/>
    </row>
    <row r="50" spans="1:22" x14ac:dyDescent="0.2">
      <c r="A50" s="19" t="s">
        <v>74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39">
        <v>9701.66</v>
      </c>
      <c r="N50" s="19"/>
      <c r="O50" s="39">
        <v>3510.02</v>
      </c>
      <c r="P50" s="19"/>
      <c r="Q50" s="39">
        <v>13527.51</v>
      </c>
      <c r="R50" s="19"/>
      <c r="S50" s="42"/>
      <c r="T50" s="19"/>
      <c r="U50" s="42"/>
      <c r="V50" s="19"/>
    </row>
    <row r="51" spans="1:22" x14ac:dyDescent="0.2">
      <c r="A51" s="19" t="s">
        <v>75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39">
        <v>138381.66</v>
      </c>
      <c r="N51" s="19"/>
      <c r="O51" s="39">
        <v>154400</v>
      </c>
      <c r="P51" s="19"/>
      <c r="Q51" s="39">
        <v>135460.4</v>
      </c>
      <c r="R51" s="19"/>
      <c r="S51" s="42"/>
      <c r="T51" s="19"/>
      <c r="U51" s="42"/>
      <c r="V51" s="19"/>
    </row>
    <row r="52" spans="1:22" x14ac:dyDescent="0.2">
      <c r="A52" s="19" t="s">
        <v>76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39">
        <v>2604.5</v>
      </c>
      <c r="N52" s="19"/>
      <c r="O52" s="39">
        <v>3388.95</v>
      </c>
      <c r="P52" s="19"/>
      <c r="Q52" s="39">
        <v>2783.5</v>
      </c>
      <c r="R52" s="19"/>
      <c r="S52" s="42"/>
      <c r="T52" s="19"/>
      <c r="U52" s="42"/>
      <c r="V52" s="19"/>
    </row>
    <row r="53" spans="1:22" x14ac:dyDescent="0.2">
      <c r="A53" s="19" t="s">
        <v>77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36">
        <f>SUM(M54:N59)</f>
        <v>227617.70999999996</v>
      </c>
      <c r="N53" s="19"/>
      <c r="O53" s="36">
        <f>SUM(O54:P59)</f>
        <v>215763.58</v>
      </c>
      <c r="P53" s="19"/>
      <c r="Q53" s="36">
        <f>SUM(Q54:R59)</f>
        <v>214290.74000000002</v>
      </c>
      <c r="R53" s="19"/>
      <c r="S53" s="46" t="e">
        <f>M53/#REF!*100</f>
        <v>#REF!</v>
      </c>
      <c r="T53" s="19"/>
      <c r="U53" s="46">
        <f>M53/O53*100</f>
        <v>105.49403657466195</v>
      </c>
      <c r="V53" s="19"/>
    </row>
    <row r="54" spans="1:22" x14ac:dyDescent="0.2">
      <c r="A54" s="19" t="s">
        <v>78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39">
        <v>5640.9</v>
      </c>
      <c r="N54" s="19"/>
      <c r="O54" s="39">
        <v>8853.64</v>
      </c>
      <c r="P54" s="19"/>
      <c r="Q54" s="39">
        <v>9378.68</v>
      </c>
      <c r="R54" s="19"/>
      <c r="S54" s="42"/>
      <c r="T54" s="19"/>
      <c r="U54" s="42"/>
      <c r="V54" s="19"/>
    </row>
    <row r="55" spans="1:22" x14ac:dyDescent="0.2">
      <c r="A55" s="19" t="s">
        <v>79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39">
        <v>139944.65</v>
      </c>
      <c r="N55" s="19"/>
      <c r="O55" s="39">
        <v>135899.46</v>
      </c>
      <c r="P55" s="19"/>
      <c r="Q55" s="39">
        <v>129929.76</v>
      </c>
      <c r="R55" s="19"/>
      <c r="S55" s="42"/>
      <c r="T55" s="19"/>
      <c r="U55" s="42"/>
      <c r="V55" s="19"/>
    </row>
    <row r="56" spans="1:22" x14ac:dyDescent="0.2">
      <c r="A56" s="19" t="s">
        <v>80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39">
        <v>74883.649999999994</v>
      </c>
      <c r="N56" s="19"/>
      <c r="O56" s="39">
        <v>63511.839999999997</v>
      </c>
      <c r="P56" s="19"/>
      <c r="Q56" s="39">
        <v>65385.19</v>
      </c>
      <c r="R56" s="19"/>
      <c r="S56" s="42"/>
      <c r="T56" s="19"/>
      <c r="U56" s="42"/>
      <c r="V56" s="19"/>
    </row>
    <row r="57" spans="1:22" x14ac:dyDescent="0.2">
      <c r="A57" s="19" t="s">
        <v>81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39">
        <v>5268.12</v>
      </c>
      <c r="N57" s="19"/>
      <c r="O57" s="39">
        <v>6943.16</v>
      </c>
      <c r="P57" s="19"/>
      <c r="Q57" s="39">
        <v>9041.6299999999992</v>
      </c>
      <c r="R57" s="19"/>
      <c r="S57" s="42"/>
      <c r="T57" s="19"/>
      <c r="U57" s="42"/>
      <c r="V57" s="19"/>
    </row>
    <row r="58" spans="1:22" x14ac:dyDescent="0.2">
      <c r="A58" s="19" t="s">
        <v>82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39">
        <v>390.61</v>
      </c>
      <c r="N58" s="19"/>
      <c r="O58" s="39">
        <v>555.48</v>
      </c>
      <c r="P58" s="19"/>
      <c r="Q58" s="39">
        <v>555.48</v>
      </c>
      <c r="R58" s="19"/>
      <c r="S58" s="42"/>
      <c r="T58" s="19"/>
      <c r="U58" s="42"/>
      <c r="V58" s="19"/>
    </row>
    <row r="59" spans="1:22" x14ac:dyDescent="0.2">
      <c r="A59" s="19" t="s">
        <v>83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39">
        <v>1489.78</v>
      </c>
      <c r="N59" s="19"/>
      <c r="O59" s="39">
        <v>0</v>
      </c>
      <c r="P59" s="19"/>
      <c r="Q59" s="39">
        <v>0</v>
      </c>
      <c r="R59" s="19"/>
      <c r="S59" s="42"/>
      <c r="T59" s="19"/>
      <c r="U59" s="42"/>
      <c r="V59" s="19"/>
    </row>
    <row r="60" spans="1:22" x14ac:dyDescent="0.2">
      <c r="A60" s="19" t="s">
        <v>84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36">
        <f>SUM(M61:N68)</f>
        <v>495721.08999999997</v>
      </c>
      <c r="N60" s="19"/>
      <c r="O60" s="36">
        <f>SUM(O61:P68)</f>
        <v>523162.86</v>
      </c>
      <c r="P60" s="19"/>
      <c r="Q60" s="36">
        <f>SUM(Q61:R68)</f>
        <v>521495.94</v>
      </c>
      <c r="R60" s="19"/>
      <c r="S60" s="46" t="e">
        <f>M60/#REF!*100</f>
        <v>#REF!</v>
      </c>
      <c r="T60" s="19"/>
      <c r="U60" s="46">
        <f>M60/O60*100</f>
        <v>94.754641030901922</v>
      </c>
      <c r="V60" s="19"/>
    </row>
    <row r="61" spans="1:22" x14ac:dyDescent="0.2">
      <c r="A61" s="19" t="s">
        <v>85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39">
        <v>1515.79</v>
      </c>
      <c r="N61" s="19"/>
      <c r="O61" s="39">
        <v>1246.3800000000001</v>
      </c>
      <c r="P61" s="19"/>
      <c r="Q61" s="39">
        <v>1436.21</v>
      </c>
      <c r="R61" s="19"/>
      <c r="S61" s="42"/>
      <c r="T61" s="19"/>
      <c r="U61" s="42"/>
      <c r="V61" s="19"/>
    </row>
    <row r="62" spans="1:22" x14ac:dyDescent="0.2">
      <c r="A62" s="19" t="s">
        <v>86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39">
        <v>11681.05</v>
      </c>
      <c r="N62" s="19"/>
      <c r="O62" s="39">
        <v>14772.86</v>
      </c>
      <c r="P62" s="19"/>
      <c r="Q62" s="39">
        <v>10173.11</v>
      </c>
      <c r="R62" s="19"/>
      <c r="S62" s="42"/>
      <c r="T62" s="19"/>
      <c r="U62" s="42"/>
      <c r="V62" s="19"/>
    </row>
    <row r="63" spans="1:22" x14ac:dyDescent="0.2">
      <c r="A63" s="19" t="s">
        <v>87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39">
        <v>26393.98</v>
      </c>
      <c r="N63" s="19"/>
      <c r="O63" s="39">
        <v>21933.68</v>
      </c>
      <c r="P63" s="19"/>
      <c r="Q63" s="39">
        <v>271.14999999999998</v>
      </c>
      <c r="R63" s="19"/>
      <c r="S63" s="42"/>
      <c r="T63" s="19"/>
      <c r="U63" s="42"/>
      <c r="V63" s="19"/>
    </row>
    <row r="64" spans="1:22" x14ac:dyDescent="0.2">
      <c r="A64" s="19" t="s">
        <v>88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39">
        <v>442908.43</v>
      </c>
      <c r="N64" s="19"/>
      <c r="O64" s="39">
        <v>467802.54</v>
      </c>
      <c r="P64" s="19"/>
      <c r="Q64" s="39">
        <v>25995.55</v>
      </c>
      <c r="R64" s="19"/>
      <c r="S64" s="42"/>
      <c r="T64" s="19"/>
      <c r="U64" s="42"/>
      <c r="V64" s="19"/>
    </row>
    <row r="65" spans="1:22" x14ac:dyDescent="0.2">
      <c r="A65" s="19" t="s">
        <v>89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39">
        <v>5020</v>
      </c>
      <c r="N65" s="19"/>
      <c r="O65" s="39">
        <v>5440</v>
      </c>
      <c r="P65" s="19"/>
      <c r="Q65" s="39">
        <v>465375.36</v>
      </c>
      <c r="R65" s="19"/>
      <c r="S65" s="42"/>
      <c r="T65" s="19"/>
      <c r="U65" s="42"/>
      <c r="V65" s="19"/>
    </row>
    <row r="66" spans="1:22" x14ac:dyDescent="0.2">
      <c r="A66" s="19" t="s">
        <v>90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39">
        <v>1552.97</v>
      </c>
      <c r="N66" s="19"/>
      <c r="O66" s="39">
        <v>5000.8900000000003</v>
      </c>
      <c r="P66" s="19"/>
      <c r="Q66" s="39">
        <v>5440</v>
      </c>
      <c r="R66" s="19"/>
      <c r="S66" s="42"/>
      <c r="T66" s="19"/>
      <c r="U66" s="42"/>
      <c r="V66" s="19"/>
    </row>
    <row r="67" spans="1:22" x14ac:dyDescent="0.2">
      <c r="A67" s="19" t="s">
        <v>91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39">
        <v>5508.89</v>
      </c>
      <c r="N67" s="19"/>
      <c r="O67" s="39">
        <v>6466.51</v>
      </c>
      <c r="P67" s="19"/>
      <c r="Q67" s="39">
        <v>6426.54</v>
      </c>
      <c r="R67" s="19"/>
      <c r="S67" s="42"/>
      <c r="T67" s="19"/>
      <c r="U67" s="42"/>
      <c r="V67" s="19"/>
    </row>
    <row r="68" spans="1:22" x14ac:dyDescent="0.2">
      <c r="A68" s="19" t="s">
        <v>92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39">
        <v>1139.98</v>
      </c>
      <c r="N68" s="19"/>
      <c r="O68" s="39">
        <v>500</v>
      </c>
      <c r="P68" s="19"/>
      <c r="Q68" s="39">
        <v>6378.02</v>
      </c>
      <c r="R68" s="19"/>
      <c r="S68" s="42"/>
      <c r="T68" s="19"/>
      <c r="U68" s="42"/>
      <c r="V68" s="19"/>
    </row>
    <row r="69" spans="1:22" x14ac:dyDescent="0.2">
      <c r="A69" s="19" t="s">
        <v>93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36">
        <f>SUM(M70:N75)</f>
        <v>9144.33</v>
      </c>
      <c r="N69" s="19"/>
      <c r="O69" s="36">
        <f>SUM(O70:P75)</f>
        <v>13663.64</v>
      </c>
      <c r="P69" s="19"/>
      <c r="Q69" s="36">
        <f>SUM(Q70:R75)</f>
        <v>14664.18</v>
      </c>
      <c r="R69" s="19"/>
      <c r="S69" s="46" t="e">
        <f>M69/#REF!*100</f>
        <v>#REF!</v>
      </c>
      <c r="T69" s="19"/>
      <c r="U69" s="46">
        <f>M69/O69*100</f>
        <v>66.924553047357804</v>
      </c>
      <c r="V69" s="19"/>
    </row>
    <row r="70" spans="1:22" x14ac:dyDescent="0.2">
      <c r="A70" s="19" t="s">
        <v>94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39">
        <v>360.28</v>
      </c>
      <c r="N70" s="19"/>
      <c r="O70" s="39">
        <v>1159.1099999999999</v>
      </c>
      <c r="P70" s="19"/>
      <c r="Q70" s="39">
        <v>1562.21</v>
      </c>
      <c r="R70" s="19"/>
      <c r="S70" s="42"/>
      <c r="T70" s="19"/>
      <c r="U70" s="42"/>
      <c r="V70" s="19"/>
    </row>
    <row r="71" spans="1:22" x14ac:dyDescent="0.2">
      <c r="A71" s="19" t="s">
        <v>95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39">
        <v>1920</v>
      </c>
      <c r="N71" s="19"/>
      <c r="O71" s="39">
        <v>3938</v>
      </c>
      <c r="P71" s="19"/>
      <c r="Q71" s="39">
        <v>2738</v>
      </c>
      <c r="R71" s="19"/>
      <c r="S71" s="42"/>
      <c r="T71" s="19"/>
      <c r="U71" s="42"/>
      <c r="V71" s="19"/>
    </row>
    <row r="72" spans="1:22" x14ac:dyDescent="0.2">
      <c r="A72" s="19" t="s">
        <v>96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39">
        <v>396.05</v>
      </c>
      <c r="N72" s="19"/>
      <c r="O72" s="39">
        <v>327.71</v>
      </c>
      <c r="P72" s="19"/>
      <c r="Q72" s="39">
        <v>279.52999999999997</v>
      </c>
      <c r="R72" s="19"/>
      <c r="S72" s="42"/>
      <c r="T72" s="19"/>
      <c r="U72" s="42"/>
      <c r="V72" s="19"/>
    </row>
    <row r="73" spans="1:22" x14ac:dyDescent="0.2">
      <c r="A73" s="19" t="s">
        <v>97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39">
        <v>6468</v>
      </c>
      <c r="N73" s="19"/>
      <c r="O73" s="39">
        <v>8138.82</v>
      </c>
      <c r="P73" s="19"/>
      <c r="Q73" s="39">
        <v>8170.64</v>
      </c>
      <c r="R73" s="19"/>
      <c r="S73" s="42"/>
      <c r="T73" s="19"/>
      <c r="U73" s="42"/>
      <c r="V73" s="19"/>
    </row>
    <row r="74" spans="1:22" x14ac:dyDescent="0.2">
      <c r="A74" s="19" t="s">
        <v>98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39">
        <v>0</v>
      </c>
      <c r="N74" s="19"/>
      <c r="O74" s="39">
        <v>0</v>
      </c>
      <c r="P74" s="19"/>
      <c r="Q74" s="39">
        <v>0</v>
      </c>
      <c r="R74" s="19"/>
      <c r="S74" s="42"/>
      <c r="T74" s="19"/>
      <c r="U74" s="42"/>
      <c r="V74" s="19"/>
    </row>
    <row r="75" spans="1:22" x14ac:dyDescent="0.2">
      <c r="A75" s="19" t="s">
        <v>99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39">
        <v>0</v>
      </c>
      <c r="N75" s="19"/>
      <c r="O75" s="39">
        <v>100</v>
      </c>
      <c r="P75" s="19"/>
      <c r="Q75" s="39">
        <v>1913.8</v>
      </c>
      <c r="R75" s="19"/>
      <c r="S75" s="42"/>
      <c r="T75" s="19"/>
      <c r="U75" s="42"/>
      <c r="V75" s="19"/>
    </row>
    <row r="76" spans="1:22" x14ac:dyDescent="0.2">
      <c r="A76" s="43" t="s">
        <v>100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40">
        <f>SUM(M77)</f>
        <v>749.02</v>
      </c>
      <c r="N76" s="19"/>
      <c r="O76" s="40">
        <f>SUM(O77)</f>
        <v>100</v>
      </c>
      <c r="P76" s="19"/>
      <c r="Q76" s="40">
        <f>SUM(Q77)</f>
        <v>243.61</v>
      </c>
      <c r="R76" s="19"/>
      <c r="S76" s="45" t="e">
        <f>M76/#REF!*100</f>
        <v>#REF!</v>
      </c>
      <c r="T76" s="19"/>
      <c r="U76" s="45">
        <f>M76/O76*100</f>
        <v>749.02</v>
      </c>
      <c r="V76" s="19"/>
    </row>
    <row r="77" spans="1:22" x14ac:dyDescent="0.2">
      <c r="A77" s="19" t="s">
        <v>101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39">
        <f>SUM(M78)</f>
        <v>749.02</v>
      </c>
      <c r="N77" s="19"/>
      <c r="O77" s="39">
        <v>100</v>
      </c>
      <c r="P77" s="19"/>
      <c r="Q77" s="39">
        <v>243.61</v>
      </c>
      <c r="R77" s="19"/>
      <c r="S77" s="42"/>
      <c r="T77" s="19"/>
      <c r="U77" s="42"/>
      <c r="V77" s="19"/>
    </row>
    <row r="78" spans="1:22" x14ac:dyDescent="0.2">
      <c r="A78" s="24" t="s">
        <v>102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39">
        <v>749.02</v>
      </c>
      <c r="N78" s="19"/>
      <c r="O78" s="39">
        <v>275.14999999999998</v>
      </c>
      <c r="P78" s="19"/>
      <c r="Q78" s="39">
        <v>243.61</v>
      </c>
      <c r="R78" s="19"/>
      <c r="S78" s="42"/>
      <c r="T78" s="19"/>
      <c r="U78" s="42"/>
      <c r="V78" s="19"/>
    </row>
    <row r="79" spans="1:22" x14ac:dyDescent="0.2">
      <c r="A79" s="43" t="s">
        <v>103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40">
        <f>SUM(M80)</f>
        <v>48002.58</v>
      </c>
      <c r="N79" s="19"/>
      <c r="O79" s="40">
        <f>SUM(O80)</f>
        <v>53000</v>
      </c>
      <c r="P79" s="19"/>
      <c r="Q79" s="40">
        <f>SUM(Q80)</f>
        <v>54814.89</v>
      </c>
      <c r="R79" s="19"/>
      <c r="S79" s="45" t="e">
        <f>M79/#REF!*100</f>
        <v>#REF!</v>
      </c>
      <c r="T79" s="19"/>
      <c r="U79" s="45">
        <f>M79/O79*100</f>
        <v>90.570905660377363</v>
      </c>
      <c r="V79" s="19"/>
    </row>
    <row r="80" spans="1:22" x14ac:dyDescent="0.2">
      <c r="A80" s="19" t="s">
        <v>104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39">
        <f>SUM(M81:N82)</f>
        <v>48002.58</v>
      </c>
      <c r="N80" s="19"/>
      <c r="O80" s="39">
        <f>SUM(O81:P82)</f>
        <v>53000</v>
      </c>
      <c r="P80" s="19"/>
      <c r="Q80" s="39">
        <f>SUM(Q81:R82)</f>
        <v>54814.89</v>
      </c>
      <c r="R80" s="19"/>
      <c r="S80" s="42"/>
      <c r="T80" s="19"/>
      <c r="U80" s="42"/>
      <c r="V80" s="19"/>
    </row>
    <row r="81" spans="1:22" x14ac:dyDescent="0.2">
      <c r="A81" s="24" t="s">
        <v>105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39">
        <v>1737.83</v>
      </c>
      <c r="N81" s="19"/>
      <c r="O81" s="39">
        <v>6000</v>
      </c>
      <c r="P81" s="19"/>
      <c r="Q81" s="39">
        <v>0</v>
      </c>
      <c r="R81" s="19"/>
      <c r="S81" s="42"/>
      <c r="T81" s="19"/>
      <c r="U81" s="42"/>
      <c r="V81" s="19"/>
    </row>
    <row r="82" spans="1:22" x14ac:dyDescent="0.2">
      <c r="A82" s="19" t="s">
        <v>106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39">
        <v>46264.75</v>
      </c>
      <c r="N82" s="19"/>
      <c r="O82" s="39">
        <v>47000</v>
      </c>
      <c r="P82" s="19"/>
      <c r="Q82" s="39">
        <v>54814.89</v>
      </c>
      <c r="R82" s="19"/>
      <c r="S82" s="42"/>
      <c r="T82" s="19"/>
      <c r="U82" s="42"/>
      <c r="V82" s="19"/>
    </row>
    <row r="83" spans="1:22" x14ac:dyDescent="0.2">
      <c r="A83" s="21" t="s">
        <v>200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40">
        <f>SUM(M84)</f>
        <v>0</v>
      </c>
      <c r="N83" s="19"/>
      <c r="O83" s="40">
        <f>SUM(O84)</f>
        <v>0</v>
      </c>
      <c r="P83" s="19"/>
      <c r="Q83" s="40">
        <f>SUM(Q84)</f>
        <v>1269.75</v>
      </c>
      <c r="R83" s="19"/>
      <c r="S83" s="45" t="e">
        <f>M83/#REF!*100</f>
        <v>#REF!</v>
      </c>
      <c r="T83" s="19"/>
      <c r="U83" s="45" t="e">
        <f>M83/O83*100</f>
        <v>#DIV/0!</v>
      </c>
      <c r="V83" s="19"/>
    </row>
    <row r="84" spans="1:22" x14ac:dyDescent="0.2">
      <c r="A84" s="24" t="s">
        <v>198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39">
        <f>SUM(M85)</f>
        <v>0</v>
      </c>
      <c r="N84" s="19"/>
      <c r="O84" s="39">
        <v>0</v>
      </c>
      <c r="P84" s="19"/>
      <c r="Q84" s="39">
        <v>1269.75</v>
      </c>
      <c r="R84" s="19"/>
      <c r="S84" s="42"/>
      <c r="T84" s="19"/>
      <c r="U84" s="42"/>
      <c r="V84" s="19"/>
    </row>
    <row r="85" spans="1:22" x14ac:dyDescent="0.2">
      <c r="A85" s="24" t="s">
        <v>199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39">
        <v>0</v>
      </c>
      <c r="N85" s="19"/>
      <c r="O85" s="39">
        <v>0</v>
      </c>
      <c r="P85" s="19"/>
      <c r="Q85" s="39">
        <v>1269.75</v>
      </c>
      <c r="R85" s="19"/>
      <c r="S85" s="42"/>
      <c r="T85" s="19"/>
      <c r="U85" s="42"/>
      <c r="V85" s="19"/>
    </row>
    <row r="86" spans="1:22" x14ac:dyDescent="0.2">
      <c r="A86" s="43" t="s">
        <v>26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40">
        <f>SUM(M87+M93+M95+M97)</f>
        <v>43034.52</v>
      </c>
      <c r="N86" s="19"/>
      <c r="O86" s="40">
        <f>SUM(O87+O93+O95+O97)</f>
        <v>156677.91999999998</v>
      </c>
      <c r="P86" s="19"/>
      <c r="Q86" s="40">
        <f>SUM(Q87+Q93+Q95+Q97)</f>
        <v>92074.559999999998</v>
      </c>
      <c r="R86" s="19"/>
      <c r="S86" s="45" t="e">
        <f>M86/#REF!*100</f>
        <v>#REF!</v>
      </c>
      <c r="T86" s="19"/>
      <c r="U86" s="45">
        <f>M86/O86*100</f>
        <v>27.466869613791147</v>
      </c>
      <c r="V86" s="19"/>
    </row>
    <row r="87" spans="1:22" x14ac:dyDescent="0.2">
      <c r="A87" s="43" t="s">
        <v>107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40">
        <f>SUM(M88)</f>
        <v>2795.17</v>
      </c>
      <c r="N87" s="19"/>
      <c r="O87" s="40">
        <f>SUM(O88)</f>
        <v>13357.970000000001</v>
      </c>
      <c r="P87" s="19"/>
      <c r="Q87" s="40">
        <f>SUM(Q88)</f>
        <v>5953.01</v>
      </c>
      <c r="R87" s="19"/>
      <c r="S87" s="45" t="e">
        <f>M87/#REF!*100</f>
        <v>#REF!</v>
      </c>
      <c r="T87" s="19"/>
      <c r="U87" s="45">
        <f>M87/O87*100</f>
        <v>20.925110626839256</v>
      </c>
      <c r="V87" s="19"/>
    </row>
    <row r="88" spans="1:22" x14ac:dyDescent="0.2">
      <c r="A88" s="19" t="s">
        <v>108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39">
        <f>SUM(M89:N92)</f>
        <v>2795.17</v>
      </c>
      <c r="N88" s="19"/>
      <c r="O88" s="39">
        <f>SUM(O89:P92)</f>
        <v>13357.970000000001</v>
      </c>
      <c r="P88" s="19"/>
      <c r="Q88" s="39">
        <f>SUM(Q89:R92)</f>
        <v>5953.01</v>
      </c>
      <c r="R88" s="19"/>
      <c r="S88" s="42"/>
      <c r="T88" s="19"/>
      <c r="U88" s="42"/>
      <c r="V88" s="19"/>
    </row>
    <row r="89" spans="1:22" x14ac:dyDescent="0.2">
      <c r="A89" s="19" t="s">
        <v>109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39">
        <v>1583.75</v>
      </c>
      <c r="N89" s="19"/>
      <c r="O89" s="39">
        <v>5500</v>
      </c>
      <c r="P89" s="19"/>
      <c r="Q89" s="39">
        <v>5388</v>
      </c>
      <c r="R89" s="19"/>
      <c r="S89" s="42"/>
      <c r="T89" s="19"/>
      <c r="U89" s="42"/>
      <c r="V89" s="19"/>
    </row>
    <row r="90" spans="1:22" x14ac:dyDescent="0.2">
      <c r="A90" s="19" t="s">
        <v>110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39">
        <v>0</v>
      </c>
      <c r="N90" s="19"/>
      <c r="O90" s="39">
        <v>0</v>
      </c>
      <c r="P90" s="19"/>
      <c r="Q90" s="39">
        <v>0</v>
      </c>
      <c r="R90" s="19"/>
      <c r="S90" s="42"/>
      <c r="T90" s="19"/>
      <c r="U90" s="42"/>
      <c r="V90" s="19"/>
    </row>
    <row r="91" spans="1:22" x14ac:dyDescent="0.2">
      <c r="A91" s="19" t="s">
        <v>111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39">
        <v>0</v>
      </c>
      <c r="N91" s="19"/>
      <c r="O91" s="39">
        <v>0</v>
      </c>
      <c r="P91" s="19"/>
      <c r="Q91" s="39">
        <v>0</v>
      </c>
      <c r="R91" s="19"/>
      <c r="S91" s="42"/>
      <c r="T91" s="19"/>
      <c r="U91" s="42"/>
      <c r="V91" s="19"/>
    </row>
    <row r="92" spans="1:22" x14ac:dyDescent="0.2">
      <c r="A92" s="19" t="s">
        <v>112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39">
        <v>1211.42</v>
      </c>
      <c r="N92" s="19"/>
      <c r="O92" s="39">
        <v>7857.97</v>
      </c>
      <c r="P92" s="19"/>
      <c r="Q92" s="39">
        <v>565.01</v>
      </c>
      <c r="R92" s="19"/>
      <c r="S92" s="42"/>
      <c r="T92" s="19"/>
      <c r="U92" s="42"/>
      <c r="V92" s="19"/>
    </row>
    <row r="93" spans="1:22" x14ac:dyDescent="0.2">
      <c r="A93" s="49" t="s">
        <v>113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36">
        <f>SUM(M94)</f>
        <v>35239.35</v>
      </c>
      <c r="N93" s="19"/>
      <c r="O93" s="36">
        <f>SUM(O94)</f>
        <v>38000</v>
      </c>
      <c r="P93" s="19"/>
      <c r="Q93" s="36">
        <f>SUM(Q94)</f>
        <v>36801.15</v>
      </c>
      <c r="R93" s="19"/>
      <c r="S93" s="46" t="e">
        <f>M93/#REF!*100</f>
        <v>#REF!</v>
      </c>
      <c r="T93" s="19"/>
      <c r="U93" s="46">
        <f>M93/O93*100</f>
        <v>92.73513157894736</v>
      </c>
      <c r="V93" s="19"/>
    </row>
    <row r="94" spans="1:22" x14ac:dyDescent="0.2">
      <c r="A94" s="19" t="s">
        <v>114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39">
        <v>35239.35</v>
      </c>
      <c r="N94" s="19"/>
      <c r="O94" s="39">
        <v>38000</v>
      </c>
      <c r="P94" s="19"/>
      <c r="Q94" s="39">
        <v>36801.15</v>
      </c>
      <c r="R94" s="19"/>
      <c r="S94" s="42"/>
      <c r="T94" s="19"/>
      <c r="U94" s="42"/>
      <c r="V94" s="19"/>
    </row>
    <row r="95" spans="1:22" x14ac:dyDescent="0.2">
      <c r="A95" s="48" t="s">
        <v>115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36">
        <f>SUM(M96)</f>
        <v>0</v>
      </c>
      <c r="N95" s="19"/>
      <c r="O95" s="36">
        <f>SUM(O96)</f>
        <v>105319.95</v>
      </c>
      <c r="P95" s="19"/>
      <c r="Q95" s="36">
        <f>SUM(Q96)</f>
        <v>24320.400000000001</v>
      </c>
      <c r="R95" s="19"/>
      <c r="S95" s="46"/>
      <c r="T95" s="19"/>
      <c r="U95" s="46"/>
      <c r="V95" s="19"/>
    </row>
    <row r="96" spans="1:22" x14ac:dyDescent="0.2">
      <c r="A96" s="50" t="s">
        <v>116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39">
        <v>0</v>
      </c>
      <c r="N96" s="19"/>
      <c r="O96" s="39">
        <v>105319.95</v>
      </c>
      <c r="P96" s="19"/>
      <c r="Q96" s="39">
        <v>24320.400000000001</v>
      </c>
      <c r="R96" s="19"/>
      <c r="S96" s="42"/>
      <c r="T96" s="19"/>
      <c r="U96" s="42"/>
      <c r="V96" s="19"/>
    </row>
    <row r="97" spans="1:22" x14ac:dyDescent="0.2">
      <c r="A97" s="49" t="s">
        <v>117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36">
        <f>SUM(M98)</f>
        <v>5000</v>
      </c>
      <c r="N97" s="19"/>
      <c r="O97" s="36">
        <f>SUM(O98)</f>
        <v>0</v>
      </c>
      <c r="P97" s="19"/>
      <c r="Q97" s="36">
        <f>SUM(Q98)</f>
        <v>25000</v>
      </c>
      <c r="R97" s="19"/>
      <c r="S97" s="46" t="e">
        <f>M97/#REF!*100</f>
        <v>#REF!</v>
      </c>
      <c r="T97" s="19"/>
      <c r="U97" s="46" t="e">
        <f>M97/O97*100</f>
        <v>#DIV/0!</v>
      </c>
      <c r="V97" s="19"/>
    </row>
    <row r="98" spans="1:22" x14ac:dyDescent="0.2">
      <c r="A98" s="24" t="s">
        <v>118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37">
        <v>5000</v>
      </c>
      <c r="N98" s="19"/>
      <c r="O98" s="37">
        <v>0</v>
      </c>
      <c r="P98" s="19"/>
      <c r="Q98" s="37">
        <v>25000</v>
      </c>
      <c r="R98" s="19"/>
      <c r="S98" s="52"/>
      <c r="T98" s="19"/>
      <c r="U98" s="52"/>
      <c r="V98" s="19"/>
    </row>
    <row r="99" spans="1:22" x14ac:dyDescent="0.2">
      <c r="F99" s="53" t="s">
        <v>119</v>
      </c>
      <c r="G99" s="19"/>
      <c r="H99" s="19"/>
      <c r="I99" s="19"/>
      <c r="J99" s="19"/>
      <c r="K99" s="19"/>
      <c r="L99" s="19"/>
      <c r="M99" s="36">
        <v>-44628.55</v>
      </c>
      <c r="N99" s="19"/>
      <c r="O99" s="36"/>
      <c r="P99" s="19"/>
      <c r="Q99" s="36">
        <v>-76195.17</v>
      </c>
      <c r="R99" s="19"/>
      <c r="S99" s="46"/>
      <c r="T99" s="19"/>
      <c r="U99" s="46"/>
      <c r="V99" s="19"/>
    </row>
    <row r="100" spans="1:22" x14ac:dyDescent="0.2">
      <c r="F100" s="19"/>
      <c r="G100" s="19"/>
      <c r="H100" s="19"/>
      <c r="I100" s="19"/>
      <c r="J100" s="19"/>
      <c r="K100" s="19"/>
      <c r="L100" s="19"/>
      <c r="M100" s="56">
        <v>-76195.17</v>
      </c>
      <c r="N100" s="19"/>
      <c r="O100" s="38">
        <v>0</v>
      </c>
      <c r="P100" s="19"/>
      <c r="Q100" s="38">
        <v>-346050.42</v>
      </c>
      <c r="R100" s="19"/>
      <c r="S100" s="46" t="e">
        <f>M100/#REF!*100</f>
        <v>#REF!</v>
      </c>
      <c r="T100" s="19"/>
      <c r="U100" s="46">
        <v>0</v>
      </c>
      <c r="V100" s="19"/>
    </row>
    <row r="101" spans="1:22" x14ac:dyDescent="0.2">
      <c r="F101" s="19"/>
      <c r="G101" s="19"/>
      <c r="H101" s="19"/>
      <c r="I101" s="19"/>
      <c r="J101" s="19"/>
      <c r="K101" s="19"/>
      <c r="L101" s="19"/>
    </row>
  </sheetData>
  <mergeCells count="559">
    <mergeCell ref="A81:L81"/>
    <mergeCell ref="A43:L43"/>
    <mergeCell ref="A15:L15"/>
    <mergeCell ref="A64:L64"/>
    <mergeCell ref="A9:L9"/>
    <mergeCell ref="O12:P12"/>
    <mergeCell ref="A11:L11"/>
    <mergeCell ref="A2:B2"/>
    <mergeCell ref="A10:L10"/>
    <mergeCell ref="O50:P50"/>
    <mergeCell ref="A28:L28"/>
    <mergeCell ref="M44:N44"/>
    <mergeCell ref="O42:P42"/>
    <mergeCell ref="O80:P80"/>
    <mergeCell ref="A39:L39"/>
    <mergeCell ref="O52:P52"/>
    <mergeCell ref="A30:L30"/>
    <mergeCell ref="O37:P37"/>
    <mergeCell ref="M18:N18"/>
    <mergeCell ref="A14:L14"/>
    <mergeCell ref="U9:V9"/>
    <mergeCell ref="A25:L25"/>
    <mergeCell ref="O34:P34"/>
    <mergeCell ref="O28:P28"/>
    <mergeCell ref="M28:N28"/>
    <mergeCell ref="U49:V49"/>
    <mergeCell ref="U36:V36"/>
    <mergeCell ref="U30:V30"/>
    <mergeCell ref="O39:P39"/>
    <mergeCell ref="O36:P36"/>
    <mergeCell ref="O30:P30"/>
    <mergeCell ref="A20:L20"/>
    <mergeCell ref="A13:L13"/>
    <mergeCell ref="S18:T18"/>
    <mergeCell ref="S17:T17"/>
    <mergeCell ref="S11:T11"/>
    <mergeCell ref="U11:V11"/>
    <mergeCell ref="U17:V17"/>
    <mergeCell ref="O49:P49"/>
    <mergeCell ref="M19:N19"/>
    <mergeCell ref="U39:V39"/>
    <mergeCell ref="U41:V41"/>
    <mergeCell ref="O21:P21"/>
    <mergeCell ref="U43:V43"/>
    <mergeCell ref="U38:V3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U34:V34"/>
    <mergeCell ref="S47:T47"/>
    <mergeCell ref="O68:P68"/>
    <mergeCell ref="S59:T59"/>
    <mergeCell ref="M68:N68"/>
    <mergeCell ref="O97:P97"/>
    <mergeCell ref="S61:T61"/>
    <mergeCell ref="M97:N97"/>
    <mergeCell ref="S48:T48"/>
    <mergeCell ref="O92:P92"/>
    <mergeCell ref="M92:N92"/>
    <mergeCell ref="M94:N94"/>
    <mergeCell ref="O87:P87"/>
    <mergeCell ref="M87:N87"/>
    <mergeCell ref="O84:P84"/>
    <mergeCell ref="S64:T64"/>
    <mergeCell ref="M67:N67"/>
    <mergeCell ref="S67:T67"/>
    <mergeCell ref="M69:N69"/>
    <mergeCell ref="S69:T69"/>
    <mergeCell ref="M82:N82"/>
    <mergeCell ref="S82:T82"/>
    <mergeCell ref="M79:N79"/>
    <mergeCell ref="M81:N81"/>
    <mergeCell ref="S51:T51"/>
    <mergeCell ref="U15:V15"/>
    <mergeCell ref="O15:P15"/>
    <mergeCell ref="M71:N71"/>
    <mergeCell ref="S71:T71"/>
    <mergeCell ref="M55:N55"/>
    <mergeCell ref="M73:N73"/>
    <mergeCell ref="A72:L72"/>
    <mergeCell ref="U19:V19"/>
    <mergeCell ref="M57:N57"/>
    <mergeCell ref="A63:L63"/>
    <mergeCell ref="A48:L48"/>
    <mergeCell ref="A22:L22"/>
    <mergeCell ref="A18:L18"/>
    <mergeCell ref="A47:L47"/>
    <mergeCell ref="U44:V44"/>
    <mergeCell ref="S73:T73"/>
    <mergeCell ref="O25:P25"/>
    <mergeCell ref="U33:V33"/>
    <mergeCell ref="S35:T35"/>
    <mergeCell ref="U59:V59"/>
    <mergeCell ref="S46:T46"/>
    <mergeCell ref="U46:V46"/>
    <mergeCell ref="U61:V61"/>
    <mergeCell ref="U48:V48"/>
    <mergeCell ref="A27:L27"/>
    <mergeCell ref="S27:T27"/>
    <mergeCell ref="U27:V27"/>
    <mergeCell ref="A85:L85"/>
    <mergeCell ref="M58:N58"/>
    <mergeCell ref="M50:N50"/>
    <mergeCell ref="M60:N60"/>
    <mergeCell ref="S96:T96"/>
    <mergeCell ref="U96:V96"/>
    <mergeCell ref="S95:T95"/>
    <mergeCell ref="M45:N45"/>
    <mergeCell ref="A65:L65"/>
    <mergeCell ref="O78:P78"/>
    <mergeCell ref="U40:V40"/>
    <mergeCell ref="O53:P53"/>
    <mergeCell ref="A91:L91"/>
    <mergeCell ref="U91:V91"/>
    <mergeCell ref="A93:L93"/>
    <mergeCell ref="U93:V93"/>
    <mergeCell ref="A75:L75"/>
    <mergeCell ref="A33:L33"/>
    <mergeCell ref="A35:L35"/>
    <mergeCell ref="A62:L62"/>
    <mergeCell ref="O94:P94"/>
    <mergeCell ref="A6:U6"/>
    <mergeCell ref="M100:N100"/>
    <mergeCell ref="S100:T100"/>
    <mergeCell ref="O86:P86"/>
    <mergeCell ref="A66:L66"/>
    <mergeCell ref="M9:N9"/>
    <mergeCell ref="M42:N42"/>
    <mergeCell ref="O9:P9"/>
    <mergeCell ref="S42:T42"/>
    <mergeCell ref="S77:T77"/>
    <mergeCell ref="U77:V77"/>
    <mergeCell ref="S37:T37"/>
    <mergeCell ref="O75:P75"/>
    <mergeCell ref="U37:V37"/>
    <mergeCell ref="A12:L12"/>
    <mergeCell ref="U88:V88"/>
    <mergeCell ref="U26:V26"/>
    <mergeCell ref="M47:N47"/>
    <mergeCell ref="A54:L54"/>
    <mergeCell ref="M96:N96"/>
    <mergeCell ref="A41:L41"/>
    <mergeCell ref="A90:L90"/>
    <mergeCell ref="S90:T90"/>
    <mergeCell ref="U90:V90"/>
    <mergeCell ref="U12:V12"/>
    <mergeCell ref="U72:V72"/>
    <mergeCell ref="O79:P79"/>
    <mergeCell ref="A59:L59"/>
    <mergeCell ref="S97:T97"/>
    <mergeCell ref="S24:T24"/>
    <mergeCell ref="O62:P62"/>
    <mergeCell ref="U24:V24"/>
    <mergeCell ref="A40:L40"/>
    <mergeCell ref="U18:V18"/>
    <mergeCell ref="O56:P56"/>
    <mergeCell ref="A67:L67"/>
    <mergeCell ref="M89:N89"/>
    <mergeCell ref="S89:T89"/>
    <mergeCell ref="U89:V89"/>
    <mergeCell ref="A82:L82"/>
    <mergeCell ref="U82:V82"/>
    <mergeCell ref="O91:P91"/>
    <mergeCell ref="O85:P85"/>
    <mergeCell ref="O57:P57"/>
    <mergeCell ref="O81:P81"/>
    <mergeCell ref="M32:N32"/>
    <mergeCell ref="A61:L61"/>
    <mergeCell ref="S32:T32"/>
    <mergeCell ref="S10:T10"/>
    <mergeCell ref="O43:P43"/>
    <mergeCell ref="O29:P29"/>
    <mergeCell ref="M21:N21"/>
    <mergeCell ref="S21:T21"/>
    <mergeCell ref="M23:N23"/>
    <mergeCell ref="S23:T23"/>
    <mergeCell ref="M14:N14"/>
    <mergeCell ref="S14:T14"/>
    <mergeCell ref="O20:P20"/>
    <mergeCell ref="M20:N20"/>
    <mergeCell ref="M24:N24"/>
    <mergeCell ref="O26:P26"/>
    <mergeCell ref="S26:T26"/>
    <mergeCell ref="O14:P14"/>
    <mergeCell ref="O13:P13"/>
    <mergeCell ref="M13:N13"/>
    <mergeCell ref="O23:P23"/>
    <mergeCell ref="Q39:R39"/>
    <mergeCell ref="Q40:R40"/>
    <mergeCell ref="Q41:R41"/>
    <mergeCell ref="Q42:R42"/>
    <mergeCell ref="S30:T30"/>
    <mergeCell ref="S92:T92"/>
    <mergeCell ref="M76:N76"/>
    <mergeCell ref="S76:T76"/>
    <mergeCell ref="A69:L69"/>
    <mergeCell ref="M54:N54"/>
    <mergeCell ref="S81:T81"/>
    <mergeCell ref="A37:L37"/>
    <mergeCell ref="A38:L38"/>
    <mergeCell ref="A53:L53"/>
    <mergeCell ref="A68:L68"/>
    <mergeCell ref="O70:P70"/>
    <mergeCell ref="M70:N70"/>
    <mergeCell ref="O41:P41"/>
    <mergeCell ref="O35:P35"/>
    <mergeCell ref="M35:N35"/>
    <mergeCell ref="O88:P88"/>
    <mergeCell ref="O63:P63"/>
    <mergeCell ref="A88:L88"/>
    <mergeCell ref="S88:T88"/>
    <mergeCell ref="A56:L56"/>
    <mergeCell ref="S45:T45"/>
    <mergeCell ref="O66:P66"/>
    <mergeCell ref="M66:N66"/>
    <mergeCell ref="U63:V63"/>
    <mergeCell ref="S50:T50"/>
    <mergeCell ref="U50:V50"/>
    <mergeCell ref="M99:N99"/>
    <mergeCell ref="S99:T99"/>
    <mergeCell ref="M74:N74"/>
    <mergeCell ref="M49:N49"/>
    <mergeCell ref="F99:L101"/>
    <mergeCell ref="S74:T74"/>
    <mergeCell ref="A92:L92"/>
    <mergeCell ref="O60:P60"/>
    <mergeCell ref="A98:L98"/>
    <mergeCell ref="M95:N95"/>
    <mergeCell ref="S98:T98"/>
    <mergeCell ref="O100:P100"/>
    <mergeCell ref="M53:N53"/>
    <mergeCell ref="M98:N98"/>
    <mergeCell ref="U64:V64"/>
    <mergeCell ref="A51:L51"/>
    <mergeCell ref="U51:V51"/>
    <mergeCell ref="U62:V62"/>
    <mergeCell ref="U75:V75"/>
    <mergeCell ref="U52:V52"/>
    <mergeCell ref="U56:V56"/>
    <mergeCell ref="U98:V98"/>
    <mergeCell ref="O38:P38"/>
    <mergeCell ref="M25:N25"/>
    <mergeCell ref="S25:T25"/>
    <mergeCell ref="O33:P33"/>
    <mergeCell ref="M33:N33"/>
    <mergeCell ref="S58:T58"/>
    <mergeCell ref="S66:T66"/>
    <mergeCell ref="U66:V66"/>
    <mergeCell ref="O69:P69"/>
    <mergeCell ref="U53:V53"/>
    <mergeCell ref="S68:T68"/>
    <mergeCell ref="U68:V68"/>
    <mergeCell ref="M84:N84"/>
    <mergeCell ref="S84:T84"/>
    <mergeCell ref="O64:P64"/>
    <mergeCell ref="M86:N86"/>
    <mergeCell ref="M85:N85"/>
    <mergeCell ref="O83:P83"/>
    <mergeCell ref="U45:V45"/>
    <mergeCell ref="U81:V81"/>
    <mergeCell ref="O54:P54"/>
    <mergeCell ref="U28:V28"/>
    <mergeCell ref="U67:V67"/>
    <mergeCell ref="A3:B3"/>
    <mergeCell ref="O22:P22"/>
    <mergeCell ref="M78:N78"/>
    <mergeCell ref="A29:L29"/>
    <mergeCell ref="S78:T78"/>
    <mergeCell ref="S53:T53"/>
    <mergeCell ref="A5:B5"/>
    <mergeCell ref="A44:L44"/>
    <mergeCell ref="M80:N80"/>
    <mergeCell ref="O47:P47"/>
    <mergeCell ref="S80:T80"/>
    <mergeCell ref="S55:T55"/>
    <mergeCell ref="Q10:R10"/>
    <mergeCell ref="A17:L17"/>
    <mergeCell ref="A19:L19"/>
    <mergeCell ref="M22:N22"/>
    <mergeCell ref="O72:P72"/>
    <mergeCell ref="A16:L16"/>
    <mergeCell ref="O19:P19"/>
    <mergeCell ref="M29:N29"/>
    <mergeCell ref="O65:P65"/>
    <mergeCell ref="O44:P44"/>
    <mergeCell ref="O31:P31"/>
    <mergeCell ref="M31:N31"/>
    <mergeCell ref="U100:V100"/>
    <mergeCell ref="S49:T49"/>
    <mergeCell ref="Q9:R9"/>
    <mergeCell ref="U42:V42"/>
    <mergeCell ref="S9:T9"/>
    <mergeCell ref="A77:L77"/>
    <mergeCell ref="O17:P17"/>
    <mergeCell ref="O11:P11"/>
    <mergeCell ref="M17:N17"/>
    <mergeCell ref="O82:P82"/>
    <mergeCell ref="M11:N11"/>
    <mergeCell ref="M75:N75"/>
    <mergeCell ref="S75:T75"/>
    <mergeCell ref="M12:N12"/>
    <mergeCell ref="S12:T12"/>
    <mergeCell ref="M52:N52"/>
    <mergeCell ref="S52:T52"/>
    <mergeCell ref="M39:N39"/>
    <mergeCell ref="A79:L79"/>
    <mergeCell ref="S79:T79"/>
    <mergeCell ref="U79:V79"/>
    <mergeCell ref="U16:V16"/>
    <mergeCell ref="U25:V25"/>
    <mergeCell ref="M16:N16"/>
    <mergeCell ref="A95:L95"/>
    <mergeCell ref="S39:T39"/>
    <mergeCell ref="S70:T70"/>
    <mergeCell ref="U95:V95"/>
    <mergeCell ref="U70:V70"/>
    <mergeCell ref="A32:L32"/>
    <mergeCell ref="U32:V32"/>
    <mergeCell ref="A97:L97"/>
    <mergeCell ref="U97:V97"/>
    <mergeCell ref="A96:L96"/>
    <mergeCell ref="U47:V47"/>
    <mergeCell ref="U58:V58"/>
    <mergeCell ref="O71:P71"/>
    <mergeCell ref="O58:P58"/>
    <mergeCell ref="A73:L73"/>
    <mergeCell ref="U73:V73"/>
    <mergeCell ref="A60:L60"/>
    <mergeCell ref="O76:P76"/>
    <mergeCell ref="O73:P73"/>
    <mergeCell ref="O61:P61"/>
    <mergeCell ref="U35:V35"/>
    <mergeCell ref="S63:T63"/>
    <mergeCell ref="U69:V69"/>
    <mergeCell ref="S87:T87"/>
    <mergeCell ref="U99:V99"/>
    <mergeCell ref="A74:L74"/>
    <mergeCell ref="U74:V74"/>
    <mergeCell ref="A76:L76"/>
    <mergeCell ref="U76:V76"/>
    <mergeCell ref="M34:N34"/>
    <mergeCell ref="S34:T34"/>
    <mergeCell ref="M36:N36"/>
    <mergeCell ref="S36:T36"/>
    <mergeCell ref="U92:V92"/>
    <mergeCell ref="U54:V54"/>
    <mergeCell ref="O67:P67"/>
    <mergeCell ref="A45:L45"/>
    <mergeCell ref="A94:L94"/>
    <mergeCell ref="S94:T94"/>
    <mergeCell ref="U94:V94"/>
    <mergeCell ref="S44:T44"/>
    <mergeCell ref="A87:L87"/>
    <mergeCell ref="O98:P98"/>
    <mergeCell ref="M64:N64"/>
    <mergeCell ref="A71:L71"/>
    <mergeCell ref="M51:N51"/>
    <mergeCell ref="S57:T57"/>
    <mergeCell ref="O93:P93"/>
    <mergeCell ref="A7:U7"/>
    <mergeCell ref="O10:P10"/>
    <mergeCell ref="S43:T43"/>
    <mergeCell ref="U23:V23"/>
    <mergeCell ref="U31:V31"/>
    <mergeCell ref="A46:L46"/>
    <mergeCell ref="A89:L89"/>
    <mergeCell ref="M62:N62"/>
    <mergeCell ref="S62:T62"/>
    <mergeCell ref="M65:N65"/>
    <mergeCell ref="S65:T65"/>
    <mergeCell ref="S29:T29"/>
    <mergeCell ref="U29:V29"/>
    <mergeCell ref="S31:T31"/>
    <mergeCell ref="A26:L26"/>
    <mergeCell ref="U57:V57"/>
    <mergeCell ref="A8:U8"/>
    <mergeCell ref="O16:P16"/>
    <mergeCell ref="S16:T16"/>
    <mergeCell ref="O24:P24"/>
    <mergeCell ref="O18:P18"/>
    <mergeCell ref="A24:L24"/>
    <mergeCell ref="U87:V87"/>
    <mergeCell ref="M83:N83"/>
    <mergeCell ref="S91:T91"/>
    <mergeCell ref="O77:P77"/>
    <mergeCell ref="M77:N77"/>
    <mergeCell ref="A84:L84"/>
    <mergeCell ref="U84:V84"/>
    <mergeCell ref="S93:T93"/>
    <mergeCell ref="A1:B1"/>
    <mergeCell ref="A50:L50"/>
    <mergeCell ref="A86:L86"/>
    <mergeCell ref="S86:T86"/>
    <mergeCell ref="A42:L42"/>
    <mergeCell ref="U86:V86"/>
    <mergeCell ref="M72:N72"/>
    <mergeCell ref="S28:T28"/>
    <mergeCell ref="O59:P59"/>
    <mergeCell ref="U21:V21"/>
    <mergeCell ref="M59:N59"/>
    <mergeCell ref="O46:P46"/>
    <mergeCell ref="M46:N46"/>
    <mergeCell ref="O89:P89"/>
    <mergeCell ref="A4:B4"/>
    <mergeCell ref="M61:N61"/>
    <mergeCell ref="O48:P48"/>
    <mergeCell ref="M48:N48"/>
    <mergeCell ref="A83:L83"/>
    <mergeCell ref="A34:L34"/>
    <mergeCell ref="S83:T83"/>
    <mergeCell ref="U83:V83"/>
    <mergeCell ref="A49:L49"/>
    <mergeCell ref="S20:T20"/>
    <mergeCell ref="U20:V20"/>
    <mergeCell ref="A36:L36"/>
    <mergeCell ref="S85:T85"/>
    <mergeCell ref="U85:V85"/>
    <mergeCell ref="S60:T60"/>
    <mergeCell ref="U60:V60"/>
    <mergeCell ref="S22:T22"/>
    <mergeCell ref="A78:L78"/>
    <mergeCell ref="U22:V22"/>
    <mergeCell ref="U78:V78"/>
    <mergeCell ref="M37:N37"/>
    <mergeCell ref="A80:L80"/>
    <mergeCell ref="U80:V80"/>
    <mergeCell ref="O45:P45"/>
    <mergeCell ref="A55:L55"/>
    <mergeCell ref="M38:N38"/>
    <mergeCell ref="S38:T38"/>
    <mergeCell ref="S54:T54"/>
    <mergeCell ref="M88:N88"/>
    <mergeCell ref="M26:N26"/>
    <mergeCell ref="M63:N63"/>
    <mergeCell ref="O99:P99"/>
    <mergeCell ref="O74:P74"/>
    <mergeCell ref="M90:N90"/>
    <mergeCell ref="O55:P55"/>
    <mergeCell ref="O40:P40"/>
    <mergeCell ref="O27:P27"/>
    <mergeCell ref="M27:N27"/>
    <mergeCell ref="M40:N40"/>
    <mergeCell ref="O51:P51"/>
    <mergeCell ref="O95:P95"/>
    <mergeCell ref="O96:P96"/>
    <mergeCell ref="M91:N91"/>
    <mergeCell ref="O90:P90"/>
    <mergeCell ref="M41:N41"/>
    <mergeCell ref="M56:N56"/>
    <mergeCell ref="M43:N43"/>
    <mergeCell ref="M93:N93"/>
    <mergeCell ref="M30:N30"/>
    <mergeCell ref="S72:T72"/>
    <mergeCell ref="A21:L21"/>
    <mergeCell ref="U65:V65"/>
    <mergeCell ref="A57:L57"/>
    <mergeCell ref="M10:N10"/>
    <mergeCell ref="A23:L23"/>
    <mergeCell ref="O32:P32"/>
    <mergeCell ref="A52:L52"/>
    <mergeCell ref="S19:T19"/>
    <mergeCell ref="U14:V14"/>
    <mergeCell ref="S13:T13"/>
    <mergeCell ref="U13:V13"/>
    <mergeCell ref="S40:T40"/>
    <mergeCell ref="M15:N15"/>
    <mergeCell ref="S15:T15"/>
    <mergeCell ref="A31:L31"/>
    <mergeCell ref="U71:V71"/>
    <mergeCell ref="A58:L58"/>
    <mergeCell ref="S33:T33"/>
    <mergeCell ref="U10:V10"/>
    <mergeCell ref="A70:L70"/>
    <mergeCell ref="S41:T41"/>
    <mergeCell ref="S56:T56"/>
    <mergeCell ref="U55:V55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97:R97"/>
    <mergeCell ref="Q98:R98"/>
    <mergeCell ref="Q99:R99"/>
    <mergeCell ref="Q100:R100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</mergeCells>
  <pageMargins left="0.75" right="0.75" top="1" bottom="1" header="0.5" footer="0.5"/>
  <pageSetup scale="5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0"/>
  <sheetViews>
    <sheetView topLeftCell="A19" zoomScaleNormal="100" workbookViewId="0">
      <selection activeCell="Q30" sqref="Q30:R30"/>
    </sheetView>
  </sheetViews>
  <sheetFormatPr defaultColWidth="8.85546875" defaultRowHeight="12.75" x14ac:dyDescent="0.2"/>
  <cols>
    <col min="1" max="1" width="8.85546875" style="6" customWidth="1"/>
    <col min="2" max="2" width="25.85546875" style="6" customWidth="1"/>
  </cols>
  <sheetData>
    <row r="1" spans="1:22" x14ac:dyDescent="0.2">
      <c r="A1" s="24" t="s">
        <v>120</v>
      </c>
      <c r="B1" s="19"/>
      <c r="C1" s="1"/>
      <c r="D1" s="16"/>
    </row>
    <row r="2" spans="1:22" x14ac:dyDescent="0.2">
      <c r="A2" s="24" t="s">
        <v>3</v>
      </c>
      <c r="B2" s="19"/>
      <c r="C2" s="1"/>
      <c r="D2" s="2"/>
    </row>
    <row r="3" spans="1:22" x14ac:dyDescent="0.2">
      <c r="A3" s="24" t="s">
        <v>4</v>
      </c>
      <c r="B3" s="19"/>
    </row>
    <row r="4" spans="1:22" x14ac:dyDescent="0.2">
      <c r="A4" s="24" t="s">
        <v>5</v>
      </c>
      <c r="B4" s="19"/>
    </row>
    <row r="5" spans="1:22" x14ac:dyDescent="0.2">
      <c r="A5" s="19"/>
      <c r="B5" s="19"/>
    </row>
    <row r="6" spans="1:22" s="10" customFormat="1" ht="18" customHeight="1" x14ac:dyDescent="0.25">
      <c r="A6" s="70" t="s">
        <v>121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pans="1:22" x14ac:dyDescent="0.2">
      <c r="A7" s="47" t="s">
        <v>37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2" x14ac:dyDescent="0.2">
      <c r="A8" s="4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10" spans="1:22" ht="38.25" customHeight="1" x14ac:dyDescent="0.2">
      <c r="A10" s="65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65" t="s">
        <v>10</v>
      </c>
      <c r="N10" s="19"/>
      <c r="O10" s="28" t="s">
        <v>11</v>
      </c>
      <c r="P10" s="19"/>
      <c r="Q10" s="65" t="s">
        <v>12</v>
      </c>
      <c r="R10" s="19"/>
      <c r="S10" s="65" t="s">
        <v>13</v>
      </c>
      <c r="T10" s="19"/>
      <c r="U10" s="65" t="s">
        <v>14</v>
      </c>
      <c r="V10" s="19"/>
    </row>
    <row r="11" spans="1:22" x14ac:dyDescent="0.2">
      <c r="A11" s="65" t="s">
        <v>122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65" t="s">
        <v>16</v>
      </c>
      <c r="N11" s="19"/>
      <c r="O11" s="65" t="s">
        <v>17</v>
      </c>
      <c r="P11" s="19"/>
      <c r="Q11" s="65" t="s">
        <v>18</v>
      </c>
      <c r="R11" s="19"/>
      <c r="S11" s="65" t="s">
        <v>19</v>
      </c>
      <c r="T11" s="19"/>
      <c r="U11" s="65" t="s">
        <v>20</v>
      </c>
      <c r="V11" s="19"/>
    </row>
    <row r="12" spans="1:22" x14ac:dyDescent="0.2">
      <c r="A12" s="68" t="s">
        <v>123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66">
        <v>3577102.81</v>
      </c>
      <c r="N12" s="19"/>
      <c r="O12" s="72">
        <f>O13+O15+O17+O19</f>
        <v>4013333.66</v>
      </c>
      <c r="P12" s="19"/>
      <c r="Q12" s="66">
        <v>3799386.98</v>
      </c>
      <c r="R12" s="19"/>
      <c r="S12" s="67">
        <f>Q12/M12*100</f>
        <v>106.21408390551682</v>
      </c>
      <c r="T12" s="19"/>
      <c r="U12" s="67">
        <f>Q12/O12*100</f>
        <v>94.669103091717517</v>
      </c>
      <c r="V12" s="19"/>
    </row>
    <row r="13" spans="1:22" x14ac:dyDescent="0.2">
      <c r="A13" s="64" t="s">
        <v>124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58">
        <v>643743.85</v>
      </c>
      <c r="N13" s="19"/>
      <c r="O13" s="58">
        <v>832532.24</v>
      </c>
      <c r="P13" s="19"/>
      <c r="Q13" s="58">
        <v>643743.85</v>
      </c>
      <c r="R13" s="19"/>
      <c r="S13" s="61">
        <f>Q13/M13*100</f>
        <v>100</v>
      </c>
      <c r="T13" s="19"/>
      <c r="U13" s="61">
        <f>Q13/O13*100</f>
        <v>77.323594098890396</v>
      </c>
      <c r="V13" s="19"/>
    </row>
    <row r="14" spans="1:22" x14ac:dyDescent="0.2">
      <c r="A14" s="62" t="s">
        <v>125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60">
        <v>643743.85</v>
      </c>
      <c r="N14" s="19"/>
      <c r="O14" s="60">
        <v>832532.24</v>
      </c>
      <c r="P14" s="19"/>
      <c r="Q14" s="60">
        <v>714451.23</v>
      </c>
      <c r="R14" s="19"/>
      <c r="S14" s="59">
        <f>Q14/M14*100</f>
        <v>110.98377561199226</v>
      </c>
      <c r="T14" s="19"/>
      <c r="U14" s="59">
        <f>Q14/O14*100</f>
        <v>85.816644169840188</v>
      </c>
      <c r="V14" s="19"/>
    </row>
    <row r="15" spans="1:22" x14ac:dyDescent="0.2">
      <c r="A15" s="64" t="s">
        <v>126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58">
        <v>14292.09</v>
      </c>
      <c r="N15" s="19"/>
      <c r="O15" s="58">
        <v>18900</v>
      </c>
      <c r="P15" s="19"/>
      <c r="Q15" s="58">
        <v>11137</v>
      </c>
      <c r="R15" s="19"/>
      <c r="S15" s="61">
        <f>Q15/M15*100</f>
        <v>77.924222419534161</v>
      </c>
      <c r="T15" s="19"/>
      <c r="U15" s="61">
        <f>Q15/O15*100</f>
        <v>58.925925925925924</v>
      </c>
      <c r="V15" s="19"/>
    </row>
    <row r="16" spans="1:22" x14ac:dyDescent="0.2">
      <c r="A16" s="62" t="s">
        <v>127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60">
        <v>14292.09</v>
      </c>
      <c r="N16" s="19"/>
      <c r="O16" s="60">
        <v>18900</v>
      </c>
      <c r="P16" s="19"/>
      <c r="Q16" s="60">
        <v>11137</v>
      </c>
      <c r="R16" s="19"/>
      <c r="S16" s="59">
        <v>92.69</v>
      </c>
      <c r="T16" s="19"/>
      <c r="U16" s="59">
        <v>66.33</v>
      </c>
      <c r="V16" s="19"/>
    </row>
    <row r="17" spans="1:22" x14ac:dyDescent="0.2">
      <c r="A17" s="64" t="s">
        <v>128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58">
        <v>15772.13</v>
      </c>
      <c r="N17" s="19"/>
      <c r="O17" s="58">
        <v>17700</v>
      </c>
      <c r="P17" s="19"/>
      <c r="Q17" s="58">
        <v>11814.59</v>
      </c>
      <c r="R17" s="19"/>
      <c r="S17" s="61">
        <f>Q17/M17*100</f>
        <v>74.908018130715377</v>
      </c>
      <c r="T17" s="19"/>
      <c r="U17" s="61">
        <f>Q17/O17*100</f>
        <v>66.749096045197746</v>
      </c>
      <c r="V17" s="19"/>
    </row>
    <row r="18" spans="1:22" x14ac:dyDescent="0.2">
      <c r="A18" s="62" t="s">
        <v>129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60">
        <v>15772.13</v>
      </c>
      <c r="N18" s="19"/>
      <c r="O18" s="60">
        <v>17700</v>
      </c>
      <c r="P18" s="19"/>
      <c r="Q18" s="60">
        <v>11814.59</v>
      </c>
      <c r="R18" s="19"/>
      <c r="S18" s="59">
        <v>79.86</v>
      </c>
      <c r="T18" s="19"/>
      <c r="U18" s="59">
        <v>89.36</v>
      </c>
      <c r="V18" s="19"/>
    </row>
    <row r="19" spans="1:22" x14ac:dyDescent="0.2">
      <c r="A19" s="64" t="s">
        <v>130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58">
        <v>2903294.74</v>
      </c>
      <c r="N19" s="19"/>
      <c r="O19" s="58">
        <f>O20+O21</f>
        <v>3144201.42</v>
      </c>
      <c r="P19" s="19"/>
      <c r="Q19" s="58">
        <v>3061984.16</v>
      </c>
      <c r="R19" s="19"/>
      <c r="S19" s="61">
        <f>Q19/M19*100</f>
        <v>105.46583913144141</v>
      </c>
      <c r="T19" s="19"/>
      <c r="U19" s="61">
        <f>Q19/O19*100</f>
        <v>97.385114723343662</v>
      </c>
      <c r="V19" s="19"/>
    </row>
    <row r="20" spans="1:22" x14ac:dyDescent="0.2">
      <c r="A20" s="62" t="s">
        <v>131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60">
        <v>2859058.91</v>
      </c>
      <c r="N20" s="19"/>
      <c r="O20" s="60">
        <v>3076096.57</v>
      </c>
      <c r="P20" s="19"/>
      <c r="Q20" s="60">
        <v>3007704.54</v>
      </c>
      <c r="R20" s="19"/>
      <c r="S20" s="59">
        <v>116.91</v>
      </c>
      <c r="T20" s="19"/>
      <c r="U20" s="59">
        <v>104.23</v>
      </c>
      <c r="V20" s="19"/>
    </row>
    <row r="21" spans="1:22" x14ac:dyDescent="0.2">
      <c r="A21" s="62" t="s">
        <v>132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60">
        <v>44235.83</v>
      </c>
      <c r="N21" s="19"/>
      <c r="O21" s="60">
        <v>68104.850000000006</v>
      </c>
      <c r="P21" s="19"/>
      <c r="Q21" s="60">
        <v>24734.639999999999</v>
      </c>
      <c r="R21" s="19"/>
      <c r="S21" s="59">
        <f>Q21/M21*100</f>
        <v>55.91539708874005</v>
      </c>
      <c r="T21" s="19"/>
      <c r="U21" s="59">
        <f>Q21/O21*100</f>
        <v>36.318470710969919</v>
      </c>
      <c r="V21" s="19"/>
    </row>
    <row r="22" spans="1:22" x14ac:dyDescent="0.2">
      <c r="A22" s="64" t="s">
        <v>133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58">
        <v>0</v>
      </c>
      <c r="N22" s="19"/>
      <c r="O22" s="58">
        <v>0</v>
      </c>
      <c r="P22" s="19"/>
      <c r="Q22" s="58">
        <v>0</v>
      </c>
      <c r="R22" s="19"/>
      <c r="S22" s="61">
        <v>0</v>
      </c>
      <c r="T22" s="19"/>
      <c r="U22" s="61">
        <v>0</v>
      </c>
      <c r="V22" s="19"/>
    </row>
    <row r="23" spans="1:22" x14ac:dyDescent="0.2">
      <c r="A23" s="62" t="s">
        <v>134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60">
        <v>0</v>
      </c>
      <c r="N23" s="19"/>
      <c r="O23" s="60">
        <v>0</v>
      </c>
      <c r="P23" s="19"/>
      <c r="Q23" s="60">
        <v>0</v>
      </c>
      <c r="R23" s="19"/>
      <c r="S23" s="59">
        <v>0</v>
      </c>
      <c r="T23" s="19"/>
      <c r="U23" s="59">
        <v>0</v>
      </c>
      <c r="V23" s="19"/>
    </row>
    <row r="24" spans="1:22" x14ac:dyDescent="0.2">
      <c r="A24" s="64" t="s">
        <v>135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58">
        <v>0</v>
      </c>
      <c r="N24" s="19"/>
      <c r="O24" s="58">
        <v>0</v>
      </c>
      <c r="P24" s="19"/>
      <c r="Q24" s="58">
        <v>0</v>
      </c>
      <c r="R24" s="19"/>
      <c r="S24" s="61">
        <v>0</v>
      </c>
      <c r="T24" s="19"/>
      <c r="U24" s="61">
        <v>0</v>
      </c>
      <c r="V24" s="19"/>
    </row>
    <row r="25" spans="1:22" x14ac:dyDescent="0.2">
      <c r="A25" s="62" t="s">
        <v>136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60">
        <v>0</v>
      </c>
      <c r="N25" s="19"/>
      <c r="O25" s="60">
        <v>0</v>
      </c>
      <c r="P25" s="19"/>
      <c r="Q25" s="60">
        <v>0</v>
      </c>
      <c r="R25" s="19"/>
      <c r="S25" s="59">
        <v>0</v>
      </c>
      <c r="T25" s="19"/>
      <c r="U25" s="59">
        <v>0</v>
      </c>
      <c r="V25" s="19"/>
    </row>
    <row r="26" spans="1:22" x14ac:dyDescent="0.2">
      <c r="A26" s="63" t="s">
        <v>137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58">
        <v>0</v>
      </c>
      <c r="N26" s="19"/>
      <c r="O26" s="58">
        <v>0</v>
      </c>
      <c r="P26" s="19"/>
      <c r="Q26" s="58">
        <v>0</v>
      </c>
      <c r="R26" s="19"/>
      <c r="S26" s="61">
        <v>0</v>
      </c>
      <c r="T26" s="19"/>
      <c r="U26" s="61">
        <v>0</v>
      </c>
      <c r="V26" s="19"/>
    </row>
    <row r="27" spans="1:22" x14ac:dyDescent="0.2">
      <c r="A27" s="62" t="s">
        <v>138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60">
        <v>0</v>
      </c>
      <c r="N27" s="19"/>
      <c r="O27" s="60">
        <v>0</v>
      </c>
      <c r="P27" s="19"/>
      <c r="Q27" s="60">
        <v>0</v>
      </c>
      <c r="R27" s="19"/>
      <c r="S27" s="59">
        <v>0</v>
      </c>
      <c r="T27" s="19"/>
      <c r="U27" s="59">
        <v>0</v>
      </c>
      <c r="V27" s="19"/>
    </row>
    <row r="28" spans="1:22" x14ac:dyDescent="0.2">
      <c r="A28" s="6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69"/>
      <c r="N28" s="19"/>
      <c r="O28" s="69"/>
      <c r="P28" s="19"/>
      <c r="Q28" s="69"/>
      <c r="R28" s="19"/>
      <c r="S28" s="69"/>
      <c r="T28" s="19"/>
      <c r="U28" s="69"/>
      <c r="V28" s="19"/>
    </row>
    <row r="29" spans="1:22" x14ac:dyDescent="0.2">
      <c r="A29" s="68" t="s">
        <v>139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66">
        <v>3608669.46</v>
      </c>
      <c r="N29" s="19"/>
      <c r="O29" s="66">
        <f>O30+O32+O35+O38</f>
        <v>4013333.66</v>
      </c>
      <c r="P29" s="19"/>
      <c r="Q29" s="66">
        <v>4069242.2</v>
      </c>
      <c r="R29" s="19"/>
      <c r="S29" s="67">
        <f>Q29/M29*100</f>
        <v>112.762951694667</v>
      </c>
      <c r="T29" s="19"/>
      <c r="U29" s="67">
        <f>Q29/O29*100</f>
        <v>101.39306982016541</v>
      </c>
      <c r="V29" s="19"/>
    </row>
    <row r="30" spans="1:22" x14ac:dyDescent="0.2">
      <c r="A30" s="64" t="s">
        <v>124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58">
        <v>716749.2</v>
      </c>
      <c r="N30" s="19"/>
      <c r="O30" s="58">
        <v>832532.24</v>
      </c>
      <c r="P30" s="19"/>
      <c r="Q30" s="58">
        <v>809805.36</v>
      </c>
      <c r="R30" s="19"/>
      <c r="S30" s="61">
        <f>Q30/M30*100</f>
        <v>112.98308529678165</v>
      </c>
      <c r="T30" s="19"/>
      <c r="U30" s="61">
        <f>Q30/O30*100</f>
        <v>97.270150162593112</v>
      </c>
      <c r="V30" s="19"/>
    </row>
    <row r="31" spans="1:22" x14ac:dyDescent="0.2">
      <c r="A31" s="62" t="s">
        <v>125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60">
        <v>716749.2</v>
      </c>
      <c r="N31" s="19"/>
      <c r="O31" s="60">
        <v>832532.24</v>
      </c>
      <c r="P31" s="19"/>
      <c r="Q31" s="60">
        <v>809805.36</v>
      </c>
      <c r="R31" s="19"/>
      <c r="S31" s="59"/>
      <c r="T31" s="19"/>
      <c r="U31" s="59"/>
      <c r="V31" s="19"/>
    </row>
    <row r="32" spans="1:22" x14ac:dyDescent="0.2">
      <c r="A32" s="64" t="s">
        <v>126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58">
        <v>11975.48</v>
      </c>
      <c r="N32" s="19"/>
      <c r="O32" s="58">
        <v>18900</v>
      </c>
      <c r="P32" s="19"/>
      <c r="Q32" s="58">
        <v>9816.06</v>
      </c>
      <c r="R32" s="19"/>
      <c r="S32" s="61">
        <f>Q32/M32*100</f>
        <v>81.967987921987259</v>
      </c>
      <c r="T32" s="19"/>
      <c r="U32" s="61">
        <f>Q32/O32*100</f>
        <v>51.936825396825391</v>
      </c>
      <c r="V32" s="19"/>
    </row>
    <row r="33" spans="1:22" x14ac:dyDescent="0.2">
      <c r="A33" s="62" t="s">
        <v>127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60">
        <v>11975.48</v>
      </c>
      <c r="N33" s="19"/>
      <c r="O33" s="60">
        <v>18900</v>
      </c>
      <c r="P33" s="19"/>
      <c r="Q33" s="60">
        <v>9806.06</v>
      </c>
      <c r="R33" s="19"/>
      <c r="S33" s="59"/>
      <c r="T33" s="19"/>
      <c r="U33" s="59"/>
      <c r="V33" s="19"/>
    </row>
    <row r="34" spans="1:22" x14ac:dyDescent="0.2">
      <c r="A34" s="62" t="s">
        <v>140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60">
        <v>0</v>
      </c>
      <c r="N34" s="19"/>
      <c r="O34" s="60">
        <v>0</v>
      </c>
      <c r="P34" s="19"/>
      <c r="Q34" s="60">
        <v>0</v>
      </c>
      <c r="R34" s="19"/>
      <c r="S34" s="59"/>
      <c r="T34" s="19"/>
      <c r="U34" s="59"/>
      <c r="V34" s="19"/>
    </row>
    <row r="35" spans="1:22" x14ac:dyDescent="0.2">
      <c r="A35" s="64" t="s">
        <v>128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58">
        <v>12855.22</v>
      </c>
      <c r="N35" s="19"/>
      <c r="O35" s="58">
        <v>17700</v>
      </c>
      <c r="P35" s="19"/>
      <c r="Q35" s="58">
        <v>8812.9</v>
      </c>
      <c r="R35" s="19"/>
      <c r="S35" s="61">
        <f>Q35/M35*100</f>
        <v>68.555030563459823</v>
      </c>
      <c r="T35" s="19"/>
      <c r="U35" s="61">
        <f>Q35/O35*100</f>
        <v>49.790395480225982</v>
      </c>
      <c r="V35" s="19"/>
    </row>
    <row r="36" spans="1:22" x14ac:dyDescent="0.2">
      <c r="A36" s="62" t="s">
        <v>129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60">
        <v>12855.22</v>
      </c>
      <c r="N36" s="19"/>
      <c r="O36" s="60">
        <v>17700</v>
      </c>
      <c r="P36" s="19"/>
      <c r="Q36" s="60">
        <v>8812.9</v>
      </c>
      <c r="R36" s="19"/>
      <c r="S36" s="59"/>
      <c r="T36" s="19"/>
      <c r="U36" s="59"/>
      <c r="V36" s="19"/>
    </row>
    <row r="37" spans="1:22" x14ac:dyDescent="0.2">
      <c r="A37" s="62" t="s">
        <v>141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60">
        <v>0</v>
      </c>
      <c r="N37" s="19"/>
      <c r="O37" s="60">
        <v>0</v>
      </c>
      <c r="P37" s="19"/>
      <c r="Q37" s="60">
        <v>0</v>
      </c>
      <c r="R37" s="19"/>
      <c r="S37" s="59"/>
      <c r="T37" s="19"/>
      <c r="U37" s="59"/>
      <c r="V37" s="19"/>
    </row>
    <row r="38" spans="1:22" x14ac:dyDescent="0.2">
      <c r="A38" s="64" t="s">
        <v>130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58">
        <v>2867089.56</v>
      </c>
      <c r="N38" s="19"/>
      <c r="O38" s="58">
        <f>O39+O40</f>
        <v>3144201.42</v>
      </c>
      <c r="P38" s="19"/>
      <c r="Q38" s="58">
        <v>3061984.16</v>
      </c>
      <c r="R38" s="19"/>
      <c r="S38" s="61">
        <f>Q38/M38*100</f>
        <v>106.79764604214176</v>
      </c>
      <c r="T38" s="19"/>
      <c r="U38" s="61">
        <f>Q38/O38*100</f>
        <v>97.385114723343662</v>
      </c>
      <c r="V38" s="19"/>
    </row>
    <row r="39" spans="1:22" x14ac:dyDescent="0.2">
      <c r="A39" s="62" t="s">
        <v>131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60">
        <v>2867089.56</v>
      </c>
      <c r="N39" s="19"/>
      <c r="O39" s="60">
        <v>3076096.57</v>
      </c>
      <c r="P39" s="19"/>
      <c r="Q39" s="60">
        <v>3061984.16</v>
      </c>
      <c r="R39" s="19"/>
      <c r="S39" s="59"/>
      <c r="T39" s="19"/>
      <c r="U39" s="59"/>
      <c r="V39" s="19"/>
    </row>
    <row r="40" spans="1:22" x14ac:dyDescent="0.2">
      <c r="A40" s="62" t="s">
        <v>142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60">
        <v>0</v>
      </c>
      <c r="N40" s="19"/>
      <c r="O40" s="60">
        <v>68104.850000000006</v>
      </c>
      <c r="P40" s="19"/>
      <c r="Q40" s="60">
        <v>0</v>
      </c>
      <c r="R40" s="19"/>
      <c r="S40" s="59"/>
      <c r="T40" s="19"/>
      <c r="U40" s="59"/>
      <c r="V40" s="19"/>
    </row>
    <row r="41" spans="1:22" x14ac:dyDescent="0.2">
      <c r="A41" s="62" t="s">
        <v>132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60">
        <v>0</v>
      </c>
      <c r="N41" s="19"/>
      <c r="O41" s="60">
        <v>0</v>
      </c>
      <c r="P41" s="19"/>
      <c r="Q41" s="60">
        <v>24734.639999999999</v>
      </c>
      <c r="R41" s="19"/>
      <c r="S41" s="59"/>
      <c r="T41" s="19"/>
      <c r="U41" s="59"/>
      <c r="V41" s="19"/>
    </row>
    <row r="42" spans="1:22" x14ac:dyDescent="0.2">
      <c r="A42" s="64" t="s">
        <v>133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58">
        <v>0</v>
      </c>
      <c r="N42" s="19"/>
      <c r="O42" s="58">
        <v>0</v>
      </c>
      <c r="P42" s="19"/>
      <c r="Q42" s="58">
        <v>0</v>
      </c>
      <c r="R42" s="19"/>
      <c r="S42" s="61"/>
      <c r="T42" s="19"/>
      <c r="U42" s="61"/>
      <c r="V42" s="19"/>
    </row>
    <row r="43" spans="1:22" x14ac:dyDescent="0.2">
      <c r="A43" s="62" t="s">
        <v>134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60">
        <v>0</v>
      </c>
      <c r="N43" s="19"/>
      <c r="O43" s="60">
        <v>0</v>
      </c>
      <c r="P43" s="19"/>
      <c r="Q43" s="60">
        <v>0</v>
      </c>
      <c r="R43" s="19"/>
      <c r="S43" s="59"/>
      <c r="T43" s="19"/>
      <c r="U43" s="59"/>
      <c r="V43" s="19"/>
    </row>
    <row r="44" spans="1:22" x14ac:dyDescent="0.2">
      <c r="A44" s="62" t="s">
        <v>143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60">
        <v>0</v>
      </c>
      <c r="N44" s="19"/>
      <c r="O44" s="60">
        <v>0</v>
      </c>
      <c r="P44" s="19"/>
      <c r="Q44" s="60">
        <v>0</v>
      </c>
      <c r="R44" s="19"/>
      <c r="S44" s="59"/>
      <c r="T44" s="19"/>
      <c r="U44" s="59"/>
      <c r="V44" s="19"/>
    </row>
    <row r="45" spans="1:22" x14ac:dyDescent="0.2">
      <c r="A45" s="64" t="s">
        <v>135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58">
        <v>0</v>
      </c>
      <c r="N45" s="19"/>
      <c r="O45" s="58">
        <v>0</v>
      </c>
      <c r="P45" s="19"/>
      <c r="Q45" s="58">
        <v>0</v>
      </c>
      <c r="R45" s="19"/>
      <c r="S45" s="61"/>
      <c r="T45" s="19"/>
      <c r="U45" s="61"/>
      <c r="V45" s="19"/>
    </row>
    <row r="46" spans="1:22" x14ac:dyDescent="0.2">
      <c r="A46" s="62" t="s">
        <v>136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60">
        <v>0</v>
      </c>
      <c r="N46" s="19"/>
      <c r="O46" s="60">
        <v>0</v>
      </c>
      <c r="P46" s="19"/>
      <c r="Q46" s="60">
        <v>0</v>
      </c>
      <c r="R46" s="19"/>
      <c r="S46" s="59"/>
      <c r="T46" s="19"/>
      <c r="U46" s="59"/>
      <c r="V46" s="19"/>
    </row>
    <row r="47" spans="1:22" x14ac:dyDescent="0.2">
      <c r="A47" s="62" t="s">
        <v>144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60">
        <v>0</v>
      </c>
      <c r="N47" s="19"/>
      <c r="O47" s="60">
        <v>0</v>
      </c>
      <c r="P47" s="19"/>
      <c r="Q47" s="60">
        <v>7682.2</v>
      </c>
      <c r="R47" s="19"/>
      <c r="S47" s="59"/>
      <c r="T47" s="19"/>
      <c r="U47" s="59"/>
      <c r="V47" s="19"/>
    </row>
    <row r="48" spans="1:22" x14ac:dyDescent="0.2">
      <c r="A48" s="63" t="s">
        <v>137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58">
        <v>0</v>
      </c>
      <c r="N48" s="19"/>
      <c r="O48" s="58">
        <v>0</v>
      </c>
      <c r="P48" s="19"/>
      <c r="Q48" s="58">
        <v>0</v>
      </c>
      <c r="R48" s="19"/>
      <c r="S48" s="61"/>
      <c r="T48" s="19"/>
      <c r="U48" s="61"/>
      <c r="V48" s="19"/>
    </row>
    <row r="49" spans="1:22" x14ac:dyDescent="0.2">
      <c r="A49" s="62" t="s">
        <v>138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60">
        <v>0</v>
      </c>
      <c r="N49" s="19"/>
      <c r="O49" s="60">
        <v>0</v>
      </c>
      <c r="P49" s="19"/>
      <c r="Q49" s="60">
        <v>0</v>
      </c>
      <c r="R49" s="19"/>
      <c r="S49" s="59"/>
      <c r="T49" s="19"/>
      <c r="U49" s="59"/>
      <c r="V49" s="19"/>
    </row>
    <row r="50" spans="1:22" x14ac:dyDescent="0.2">
      <c r="A50" s="6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69"/>
      <c r="N50" s="19"/>
      <c r="O50" s="69"/>
      <c r="P50" s="19"/>
      <c r="Q50" s="69"/>
      <c r="R50" s="19"/>
      <c r="S50" s="69"/>
      <c r="T50" s="19"/>
      <c r="U50" s="69"/>
      <c r="V50" s="19"/>
    </row>
  </sheetData>
  <mergeCells count="254">
    <mergeCell ref="Q50:R50"/>
    <mergeCell ref="M22:N22"/>
    <mergeCell ref="A35:L35"/>
    <mergeCell ref="M30:N30"/>
    <mergeCell ref="Q34:R34"/>
    <mergeCell ref="A2:B2"/>
    <mergeCell ref="A10:L10"/>
    <mergeCell ref="S34:T34"/>
    <mergeCell ref="A19:L19"/>
    <mergeCell ref="O50:P50"/>
    <mergeCell ref="M46:N46"/>
    <mergeCell ref="A28:L28"/>
    <mergeCell ref="M28:N28"/>
    <mergeCell ref="M42:N42"/>
    <mergeCell ref="Q44:R44"/>
    <mergeCell ref="Q22:R22"/>
    <mergeCell ref="O42:P42"/>
    <mergeCell ref="Q36:R36"/>
    <mergeCell ref="S36:T36"/>
    <mergeCell ref="A39:L39"/>
    <mergeCell ref="O12:P12"/>
    <mergeCell ref="S45:T45"/>
    <mergeCell ref="A48:L48"/>
    <mergeCell ref="A30:L30"/>
    <mergeCell ref="S11:T11"/>
    <mergeCell ref="U17:V17"/>
    <mergeCell ref="M20:N20"/>
    <mergeCell ref="U11:V11"/>
    <mergeCell ref="A33:L33"/>
    <mergeCell ref="O49:P49"/>
    <mergeCell ref="U25:V25"/>
    <mergeCell ref="Q10:R10"/>
    <mergeCell ref="A17:L17"/>
    <mergeCell ref="Q19:R19"/>
    <mergeCell ref="U39:V39"/>
    <mergeCell ref="S29:T29"/>
    <mergeCell ref="A11:L11"/>
    <mergeCell ref="U29:V29"/>
    <mergeCell ref="M32:N32"/>
    <mergeCell ref="M14:N14"/>
    <mergeCell ref="U23:V23"/>
    <mergeCell ref="U38:V38"/>
    <mergeCell ref="O14:P14"/>
    <mergeCell ref="A45:L45"/>
    <mergeCell ref="S44:T44"/>
    <mergeCell ref="O37:P37"/>
    <mergeCell ref="S31:T31"/>
    <mergeCell ref="O13:P13"/>
    <mergeCell ref="A4:B4"/>
    <mergeCell ref="O48:P48"/>
    <mergeCell ref="A15:L15"/>
    <mergeCell ref="Q48:R48"/>
    <mergeCell ref="M29:N29"/>
    <mergeCell ref="M23:N23"/>
    <mergeCell ref="M38:N38"/>
    <mergeCell ref="Q45:R45"/>
    <mergeCell ref="O23:P23"/>
    <mergeCell ref="O38:P38"/>
    <mergeCell ref="Q32:R32"/>
    <mergeCell ref="Q41:R41"/>
    <mergeCell ref="Q47:R47"/>
    <mergeCell ref="Q16:R16"/>
    <mergeCell ref="Q25:R25"/>
    <mergeCell ref="A41:L41"/>
    <mergeCell ref="A7:U7"/>
    <mergeCell ref="Q43:R43"/>
    <mergeCell ref="O10:P10"/>
    <mergeCell ref="S43:T43"/>
    <mergeCell ref="O24:P24"/>
    <mergeCell ref="O18:P18"/>
    <mergeCell ref="Q24:R24"/>
    <mergeCell ref="O33:P33"/>
    <mergeCell ref="M12:N12"/>
    <mergeCell ref="U21:V21"/>
    <mergeCell ref="M37:N37"/>
    <mergeCell ref="O46:P46"/>
    <mergeCell ref="A5:B5"/>
    <mergeCell ref="A13:L13"/>
    <mergeCell ref="Q46:R46"/>
    <mergeCell ref="A44:L44"/>
    <mergeCell ref="O47:P47"/>
    <mergeCell ref="M26:N26"/>
    <mergeCell ref="S32:T32"/>
    <mergeCell ref="S26:T26"/>
    <mergeCell ref="S41:T41"/>
    <mergeCell ref="U26:V26"/>
    <mergeCell ref="U35:V35"/>
    <mergeCell ref="S16:T16"/>
    <mergeCell ref="S25:T25"/>
    <mergeCell ref="Q18:R18"/>
    <mergeCell ref="Q33:R33"/>
    <mergeCell ref="A27:L27"/>
    <mergeCell ref="S18:T18"/>
    <mergeCell ref="S27:T27"/>
    <mergeCell ref="U27:V27"/>
    <mergeCell ref="S17:T17"/>
    <mergeCell ref="A1:B1"/>
    <mergeCell ref="A18:L18"/>
    <mergeCell ref="U36:V36"/>
    <mergeCell ref="M39:N39"/>
    <mergeCell ref="S42:T42"/>
    <mergeCell ref="U30:V30"/>
    <mergeCell ref="O39:P39"/>
    <mergeCell ref="U45:V45"/>
    <mergeCell ref="O36:P36"/>
    <mergeCell ref="O30:P30"/>
    <mergeCell ref="A42:L42"/>
    <mergeCell ref="M11:N11"/>
    <mergeCell ref="O20:P20"/>
    <mergeCell ref="Q20:R20"/>
    <mergeCell ref="Q14:R14"/>
    <mergeCell ref="S14:T14"/>
    <mergeCell ref="A22:L22"/>
    <mergeCell ref="S28:T28"/>
    <mergeCell ref="M31:N31"/>
    <mergeCell ref="S37:T37"/>
    <mergeCell ref="A3:B3"/>
    <mergeCell ref="U37:V37"/>
    <mergeCell ref="O22:P22"/>
    <mergeCell ref="M40:N40"/>
    <mergeCell ref="U10:V10"/>
    <mergeCell ref="S50:T50"/>
    <mergeCell ref="U19:V19"/>
    <mergeCell ref="U50:V50"/>
    <mergeCell ref="U44:V44"/>
    <mergeCell ref="A6:U6"/>
    <mergeCell ref="A16:L16"/>
    <mergeCell ref="U34:V34"/>
    <mergeCell ref="A25:L25"/>
    <mergeCell ref="M34:N34"/>
    <mergeCell ref="O19:P19"/>
    <mergeCell ref="O34:P34"/>
    <mergeCell ref="O28:P28"/>
    <mergeCell ref="Q28:R28"/>
    <mergeCell ref="U49:V49"/>
    <mergeCell ref="Q42:R42"/>
    <mergeCell ref="M49:N49"/>
    <mergeCell ref="M48:N48"/>
    <mergeCell ref="A50:L50"/>
    <mergeCell ref="A47:L47"/>
    <mergeCell ref="A20:L20"/>
    <mergeCell ref="A29:L29"/>
    <mergeCell ref="U12:V12"/>
    <mergeCell ref="M15:N15"/>
    <mergeCell ref="U47:V47"/>
    <mergeCell ref="M21:N21"/>
    <mergeCell ref="S40:T40"/>
    <mergeCell ref="A43:L43"/>
    <mergeCell ref="O21:P21"/>
    <mergeCell ref="Q15:R15"/>
    <mergeCell ref="U43:V43"/>
    <mergeCell ref="S15:T15"/>
    <mergeCell ref="S24:T24"/>
    <mergeCell ref="A31:L31"/>
    <mergeCell ref="U24:V24"/>
    <mergeCell ref="M27:N27"/>
    <mergeCell ref="S33:T33"/>
    <mergeCell ref="U18:V18"/>
    <mergeCell ref="A40:L40"/>
    <mergeCell ref="M41:N41"/>
    <mergeCell ref="A24:L24"/>
    <mergeCell ref="M24:N24"/>
    <mergeCell ref="M47:N47"/>
    <mergeCell ref="A49:L49"/>
    <mergeCell ref="S20:T20"/>
    <mergeCell ref="U20:V20"/>
    <mergeCell ref="A36:L36"/>
    <mergeCell ref="U14:V14"/>
    <mergeCell ref="M19:N19"/>
    <mergeCell ref="M50:N50"/>
    <mergeCell ref="S22:T22"/>
    <mergeCell ref="U22:V22"/>
    <mergeCell ref="S47:T47"/>
    <mergeCell ref="Q37:R37"/>
    <mergeCell ref="M44:N44"/>
    <mergeCell ref="S46:T46"/>
    <mergeCell ref="U46:V46"/>
    <mergeCell ref="O45:P45"/>
    <mergeCell ref="Q39:R39"/>
    <mergeCell ref="S39:T39"/>
    <mergeCell ref="S48:T48"/>
    <mergeCell ref="O29:P29"/>
    <mergeCell ref="U48:V48"/>
    <mergeCell ref="Q29:R29"/>
    <mergeCell ref="Q23:R23"/>
    <mergeCell ref="Q38:R38"/>
    <mergeCell ref="U31:V31"/>
    <mergeCell ref="A8:U8"/>
    <mergeCell ref="M16:N16"/>
    <mergeCell ref="O16:P16"/>
    <mergeCell ref="M25:N25"/>
    <mergeCell ref="S49:T49"/>
    <mergeCell ref="O25:P25"/>
    <mergeCell ref="S10:T10"/>
    <mergeCell ref="O43:P43"/>
    <mergeCell ref="S19:T19"/>
    <mergeCell ref="O40:P40"/>
    <mergeCell ref="U33:V33"/>
    <mergeCell ref="U28:V28"/>
    <mergeCell ref="M18:N18"/>
    <mergeCell ref="M33:N33"/>
    <mergeCell ref="M36:N36"/>
    <mergeCell ref="O27:P27"/>
    <mergeCell ref="U42:V42"/>
    <mergeCell ref="M45:N45"/>
    <mergeCell ref="Q27:R27"/>
    <mergeCell ref="Q49:R49"/>
    <mergeCell ref="A34:L34"/>
    <mergeCell ref="M17:N17"/>
    <mergeCell ref="Q30:R30"/>
    <mergeCell ref="S35:T35"/>
    <mergeCell ref="M10:N10"/>
    <mergeCell ref="A23:L23"/>
    <mergeCell ref="U16:V16"/>
    <mergeCell ref="O32:P32"/>
    <mergeCell ref="O26:P26"/>
    <mergeCell ref="O41:P41"/>
    <mergeCell ref="Q26:R26"/>
    <mergeCell ref="O35:P35"/>
    <mergeCell ref="Q35:R35"/>
    <mergeCell ref="O17:P17"/>
    <mergeCell ref="S30:T30"/>
    <mergeCell ref="O11:P11"/>
    <mergeCell ref="Q17:R17"/>
    <mergeCell ref="Q11:R11"/>
    <mergeCell ref="Q12:R12"/>
    <mergeCell ref="S12:T12"/>
    <mergeCell ref="A12:L12"/>
    <mergeCell ref="A32:L32"/>
    <mergeCell ref="S23:T23"/>
    <mergeCell ref="A14:L14"/>
    <mergeCell ref="S38:T38"/>
    <mergeCell ref="U32:V32"/>
    <mergeCell ref="U41:V41"/>
    <mergeCell ref="S13:T13"/>
    <mergeCell ref="Q13:R13"/>
    <mergeCell ref="U40:V40"/>
    <mergeCell ref="M43:N43"/>
    <mergeCell ref="Q21:R21"/>
    <mergeCell ref="S21:T21"/>
    <mergeCell ref="U15:V15"/>
    <mergeCell ref="A37:L37"/>
    <mergeCell ref="A46:L46"/>
    <mergeCell ref="O15:P15"/>
    <mergeCell ref="A21:L21"/>
    <mergeCell ref="A26:L26"/>
    <mergeCell ref="M35:N35"/>
    <mergeCell ref="O44:P44"/>
    <mergeCell ref="O31:P31"/>
    <mergeCell ref="U13:V13"/>
    <mergeCell ref="Q31:R31"/>
    <mergeCell ref="M13:N13"/>
    <mergeCell ref="A38:L38"/>
    <mergeCell ref="Q40:R40"/>
  </mergeCells>
  <pageMargins left="0.75" right="0.75" top="1" bottom="1" header="0.5" footer="0.5"/>
  <pageSetup scale="5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zoomScaleNormal="100" workbookViewId="0">
      <selection activeCell="K12" sqref="K12:L12"/>
    </sheetView>
  </sheetViews>
  <sheetFormatPr defaultColWidth="8.85546875" defaultRowHeight="12.75" x14ac:dyDescent="0.2"/>
  <cols>
    <col min="1" max="1" width="8.85546875" style="6" customWidth="1"/>
    <col min="2" max="2" width="25.42578125" style="6" customWidth="1"/>
  </cols>
  <sheetData>
    <row r="1" spans="1:16" x14ac:dyDescent="0.2">
      <c r="A1" s="24" t="s">
        <v>3</v>
      </c>
      <c r="B1" s="19"/>
      <c r="C1" s="1"/>
      <c r="D1" s="16"/>
    </row>
    <row r="2" spans="1:16" x14ac:dyDescent="0.2">
      <c r="A2" s="24" t="s">
        <v>4</v>
      </c>
      <c r="B2" s="19"/>
      <c r="C2" s="1"/>
      <c r="D2" s="2"/>
    </row>
    <row r="3" spans="1:16" x14ac:dyDescent="0.2">
      <c r="A3" s="24" t="s">
        <v>5</v>
      </c>
      <c r="B3" s="19"/>
    </row>
    <row r="4" spans="1:16" x14ac:dyDescent="0.2">
      <c r="A4" s="19"/>
      <c r="B4" s="19"/>
    </row>
    <row r="5" spans="1:16" x14ac:dyDescent="0.2">
      <c r="A5" s="19"/>
      <c r="B5" s="19"/>
    </row>
    <row r="6" spans="1:16" s="11" customFormat="1" ht="18" customHeight="1" x14ac:dyDescent="0.25">
      <c r="A6" s="82" t="s">
        <v>145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x14ac:dyDescent="0.2">
      <c r="A7" s="33" t="s">
        <v>146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2">
      <c r="A8" s="4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36" customHeight="1" x14ac:dyDescent="0.2">
      <c r="A9" s="74" t="s">
        <v>147</v>
      </c>
      <c r="B9" s="19"/>
      <c r="C9" s="19"/>
      <c r="D9" s="19"/>
      <c r="E9" s="19"/>
      <c r="F9" s="19"/>
      <c r="G9" s="74" t="s">
        <v>148</v>
      </c>
      <c r="H9" s="19"/>
      <c r="I9" s="28" t="s">
        <v>11</v>
      </c>
      <c r="J9" s="19"/>
      <c r="K9" s="74" t="s">
        <v>149</v>
      </c>
      <c r="L9" s="19"/>
      <c r="M9" s="74" t="s">
        <v>150</v>
      </c>
      <c r="N9" s="19"/>
      <c r="O9" s="74" t="s">
        <v>151</v>
      </c>
      <c r="P9" s="19"/>
    </row>
    <row r="10" spans="1:16" ht="3" customHeight="1" x14ac:dyDescent="0.2">
      <c r="A10" s="74"/>
      <c r="B10" s="19"/>
      <c r="C10" s="19"/>
      <c r="D10" s="19"/>
      <c r="E10" s="19"/>
      <c r="F10" s="19"/>
      <c r="G10" s="74" t="s">
        <v>16</v>
      </c>
      <c r="H10" s="19"/>
      <c r="I10" s="74" t="s">
        <v>17</v>
      </c>
      <c r="J10" s="19"/>
      <c r="K10" s="74" t="s">
        <v>18</v>
      </c>
      <c r="L10" s="19"/>
      <c r="M10" s="74" t="s">
        <v>19</v>
      </c>
      <c r="N10" s="19"/>
      <c r="O10" s="74" t="s">
        <v>20</v>
      </c>
      <c r="P10" s="19"/>
    </row>
    <row r="11" spans="1:16" x14ac:dyDescent="0.2">
      <c r="A11" s="84" t="s">
        <v>152</v>
      </c>
      <c r="B11" s="19"/>
      <c r="C11" s="19"/>
      <c r="D11" s="19"/>
      <c r="E11" s="19"/>
      <c r="F11" s="19"/>
      <c r="G11" s="75">
        <v>3608669.43</v>
      </c>
      <c r="H11" s="19"/>
      <c r="I11" s="18">
        <v>4013333.66</v>
      </c>
      <c r="J11" s="19"/>
      <c r="K11" s="75">
        <f>K12+K14</f>
        <v>4069242.1999999997</v>
      </c>
      <c r="L11" s="19"/>
      <c r="M11" s="76">
        <f>K11/G11*100</f>
        <v>112.76295263210075</v>
      </c>
      <c r="N11" s="19"/>
      <c r="O11" s="76">
        <f>K11/I11*100</f>
        <v>101.39306982016541</v>
      </c>
      <c r="P11" s="19"/>
    </row>
    <row r="12" spans="1:16" x14ac:dyDescent="0.2">
      <c r="A12" s="78" t="s">
        <v>153</v>
      </c>
      <c r="B12" s="19"/>
      <c r="C12" s="19"/>
      <c r="D12" s="19"/>
      <c r="E12" s="19"/>
      <c r="F12" s="19"/>
      <c r="G12" s="77">
        <v>3490770.44</v>
      </c>
      <c r="H12" s="19"/>
      <c r="I12" s="77">
        <v>3996294.99</v>
      </c>
      <c r="J12" s="77"/>
      <c r="K12" s="77">
        <v>3953310.9</v>
      </c>
      <c r="L12" s="19"/>
      <c r="M12" s="80">
        <f>K12/G12*100</f>
        <v>113.25038320193866</v>
      </c>
      <c r="N12" s="19"/>
      <c r="O12" s="80">
        <f>K12/I12*100</f>
        <v>98.924401474176449</v>
      </c>
      <c r="P12" s="19"/>
    </row>
    <row r="13" spans="1:16" x14ac:dyDescent="0.2">
      <c r="A13" s="81" t="s">
        <v>154</v>
      </c>
      <c r="B13" s="19"/>
      <c r="C13" s="19"/>
      <c r="D13" s="19"/>
      <c r="E13" s="19"/>
      <c r="F13" s="19"/>
      <c r="G13" s="73">
        <v>3490770.44</v>
      </c>
      <c r="H13" s="19"/>
      <c r="I13" s="73">
        <v>3996294.99</v>
      </c>
      <c r="J13" s="19"/>
      <c r="K13" s="73">
        <v>3953310.9</v>
      </c>
      <c r="L13" s="19"/>
      <c r="M13" s="79">
        <f>K13/G13*100</f>
        <v>113.25038320193866</v>
      </c>
      <c r="N13" s="19"/>
      <c r="O13" s="79">
        <f>K13/I13*100</f>
        <v>98.924401474176449</v>
      </c>
      <c r="P13" s="19"/>
    </row>
    <row r="14" spans="1:16" x14ac:dyDescent="0.2">
      <c r="A14" s="81" t="s">
        <v>155</v>
      </c>
      <c r="B14" s="19"/>
      <c r="C14" s="19"/>
      <c r="D14" s="19"/>
      <c r="E14" s="19"/>
      <c r="F14" s="19"/>
      <c r="G14" s="73">
        <v>117898.99</v>
      </c>
      <c r="H14" s="19"/>
      <c r="I14" s="73">
        <v>117038.67</v>
      </c>
      <c r="J14" s="19"/>
      <c r="K14" s="73">
        <v>115931.3</v>
      </c>
      <c r="L14" s="19"/>
      <c r="M14" s="79">
        <f>K14/G14*100</f>
        <v>98.331037441457298</v>
      </c>
      <c r="N14" s="19"/>
      <c r="O14" s="79">
        <f>K14/I14*100</f>
        <v>99.053842631670378</v>
      </c>
      <c r="P14" s="19"/>
    </row>
  </sheetData>
  <mergeCells count="44">
    <mergeCell ref="K14:L14"/>
    <mergeCell ref="A7:P7"/>
    <mergeCell ref="O12:P12"/>
    <mergeCell ref="A4:B4"/>
    <mergeCell ref="A11:F11"/>
    <mergeCell ref="O11:P11"/>
    <mergeCell ref="I10:J10"/>
    <mergeCell ref="K10:L10"/>
    <mergeCell ref="M14:N14"/>
    <mergeCell ref="O14:P14"/>
    <mergeCell ref="I13:J13"/>
    <mergeCell ref="K13:L13"/>
    <mergeCell ref="I9:J9"/>
    <mergeCell ref="O13:P13"/>
    <mergeCell ref="A14:F14"/>
    <mergeCell ref="G10:H10"/>
    <mergeCell ref="M10:N10"/>
    <mergeCell ref="G13:H13"/>
    <mergeCell ref="A3:B3"/>
    <mergeCell ref="M13:N13"/>
    <mergeCell ref="I12:J12"/>
    <mergeCell ref="A10:F10"/>
    <mergeCell ref="K12:L12"/>
    <mergeCell ref="M12:N12"/>
    <mergeCell ref="A13:F13"/>
    <mergeCell ref="A9:F9"/>
    <mergeCell ref="A5:B5"/>
    <mergeCell ref="A6:P6"/>
    <mergeCell ref="G14:H14"/>
    <mergeCell ref="I14:J14"/>
    <mergeCell ref="A1:B1"/>
    <mergeCell ref="O9:P9"/>
    <mergeCell ref="K11:L11"/>
    <mergeCell ref="G9:H9"/>
    <mergeCell ref="M11:N11"/>
    <mergeCell ref="A2:B2"/>
    <mergeCell ref="G12:H12"/>
    <mergeCell ref="O10:P10"/>
    <mergeCell ref="G11:H11"/>
    <mergeCell ref="A8:P8"/>
    <mergeCell ref="K9:L9"/>
    <mergeCell ref="I11:J11"/>
    <mergeCell ref="M9:N9"/>
    <mergeCell ref="A12:F12"/>
  </mergeCells>
  <pageMargins left="0.75" right="0.75" top="1" bottom="1" header="0.5" footer="0.5"/>
  <pageSetup scale="7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8"/>
  <sheetViews>
    <sheetView zoomScaleNormal="100" workbookViewId="0">
      <selection activeCell="Q14" sqref="Q14:R14"/>
    </sheetView>
  </sheetViews>
  <sheetFormatPr defaultColWidth="8.85546875" defaultRowHeight="12.75" x14ac:dyDescent="0.2"/>
  <cols>
    <col min="1" max="1" width="8.85546875" style="6" customWidth="1"/>
    <col min="2" max="2" width="28.85546875" style="6" customWidth="1"/>
  </cols>
  <sheetData>
    <row r="1" spans="1:22" x14ac:dyDescent="0.2">
      <c r="A1" s="19" t="s">
        <v>2</v>
      </c>
      <c r="B1" s="19"/>
      <c r="C1" s="1"/>
      <c r="D1" s="16"/>
    </row>
    <row r="2" spans="1:22" x14ac:dyDescent="0.2">
      <c r="A2" s="24" t="s">
        <v>193</v>
      </c>
      <c r="B2" s="19"/>
      <c r="C2" s="1"/>
      <c r="D2" s="2"/>
    </row>
    <row r="3" spans="1:22" x14ac:dyDescent="0.2">
      <c r="A3" s="24" t="s">
        <v>201</v>
      </c>
      <c r="B3" s="19"/>
    </row>
    <row r="4" spans="1:22" x14ac:dyDescent="0.2">
      <c r="A4" s="24" t="s">
        <v>195</v>
      </c>
      <c r="B4" s="19"/>
    </row>
    <row r="5" spans="1:22" x14ac:dyDescent="0.2">
      <c r="A5" s="24" t="s">
        <v>156</v>
      </c>
      <c r="B5" s="19"/>
    </row>
    <row r="6" spans="1:22" s="12" customFormat="1" ht="18" customHeight="1" x14ac:dyDescent="0.25">
      <c r="A6" s="94" t="s">
        <v>157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2" x14ac:dyDescent="0.2">
      <c r="A7" s="47" t="s">
        <v>158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x14ac:dyDescent="0.2">
      <c r="A8" s="4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ht="42" customHeight="1" x14ac:dyDescent="0.2">
      <c r="A9" s="87" t="s">
        <v>159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87" t="s">
        <v>148</v>
      </c>
      <c r="N9" s="19"/>
      <c r="O9" s="28" t="s">
        <v>11</v>
      </c>
      <c r="P9" s="19"/>
      <c r="Q9" s="87" t="s">
        <v>149</v>
      </c>
      <c r="R9" s="19"/>
      <c r="S9" s="87" t="s">
        <v>150</v>
      </c>
      <c r="T9" s="19"/>
      <c r="U9" s="87" t="s">
        <v>151</v>
      </c>
      <c r="V9" s="19"/>
    </row>
    <row r="10" spans="1:22" x14ac:dyDescent="0.2">
      <c r="A10" s="92" t="s">
        <v>160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92" t="s">
        <v>16</v>
      </c>
      <c r="N10" s="19"/>
      <c r="O10" s="92" t="s">
        <v>17</v>
      </c>
      <c r="P10" s="19"/>
      <c r="Q10" s="92" t="s">
        <v>18</v>
      </c>
      <c r="R10" s="19"/>
      <c r="S10" s="92" t="s">
        <v>19</v>
      </c>
      <c r="T10" s="19"/>
      <c r="U10" s="92" t="s">
        <v>20</v>
      </c>
      <c r="V10" s="19"/>
    </row>
    <row r="11" spans="1:22" x14ac:dyDescent="0.2">
      <c r="A11" s="91" t="s">
        <v>161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88">
        <v>76195.17</v>
      </c>
      <c r="N11" s="19"/>
      <c r="O11" s="88">
        <v>0</v>
      </c>
      <c r="P11" s="19"/>
      <c r="Q11" s="88">
        <v>76195.17</v>
      </c>
      <c r="R11" s="19"/>
      <c r="S11" s="89">
        <f>Q11/M11*100</f>
        <v>100</v>
      </c>
      <c r="T11" s="19"/>
      <c r="U11" s="89">
        <v>0</v>
      </c>
      <c r="V11" s="19"/>
    </row>
    <row r="12" spans="1:22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>
        <v>0</v>
      </c>
      <c r="P12" s="19"/>
      <c r="Q12" s="19"/>
      <c r="R12" s="19"/>
      <c r="S12" s="93"/>
      <c r="T12" s="19"/>
      <c r="U12" s="93"/>
      <c r="V12" s="19"/>
    </row>
    <row r="13" spans="1:22" x14ac:dyDescent="0.2">
      <c r="A13" s="86" t="s">
        <v>162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85">
        <v>76195.17</v>
      </c>
      <c r="N13" s="19"/>
      <c r="O13" s="85">
        <v>0</v>
      </c>
      <c r="P13" s="19"/>
      <c r="Q13" s="85">
        <v>346050.42</v>
      </c>
      <c r="R13" s="19"/>
      <c r="S13" s="90">
        <v>170.73</v>
      </c>
      <c r="T13" s="19"/>
      <c r="U13" s="90">
        <v>0</v>
      </c>
      <c r="V13" s="19"/>
    </row>
    <row r="14" spans="1:22" x14ac:dyDescent="0.2">
      <c r="A14" s="86" t="s">
        <v>163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85">
        <v>76195.17</v>
      </c>
      <c r="N14" s="19"/>
      <c r="O14" s="85">
        <v>0</v>
      </c>
      <c r="P14" s="19"/>
      <c r="Q14" s="85">
        <v>346050.42</v>
      </c>
      <c r="R14" s="19"/>
      <c r="S14" s="90">
        <v>170.73</v>
      </c>
      <c r="T14" s="19"/>
      <c r="U14" s="90">
        <v>0</v>
      </c>
      <c r="V14" s="19"/>
    </row>
    <row r="15" spans="1:22" x14ac:dyDescent="0.2">
      <c r="A15" s="19" t="s">
        <v>164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9">
        <v>76195.17</v>
      </c>
      <c r="N15" s="19"/>
      <c r="O15" s="39">
        <v>0</v>
      </c>
      <c r="P15" s="19"/>
      <c r="Q15" s="39">
        <v>346050.42</v>
      </c>
      <c r="R15" s="19"/>
      <c r="S15" s="42">
        <v>170.73</v>
      </c>
      <c r="T15" s="19"/>
      <c r="U15" s="42"/>
      <c r="V15" s="19"/>
    </row>
    <row r="16" spans="1:22" x14ac:dyDescent="0.2">
      <c r="A16" s="19" t="s">
        <v>165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39">
        <v>0</v>
      </c>
      <c r="N16" s="19"/>
      <c r="O16" s="39"/>
      <c r="P16" s="19"/>
      <c r="Q16" s="39">
        <v>0</v>
      </c>
      <c r="R16" s="19"/>
      <c r="S16" s="42">
        <v>0</v>
      </c>
      <c r="T16" s="19"/>
      <c r="U16" s="42"/>
      <c r="V16" s="19"/>
    </row>
    <row r="17" spans="1:22" x14ac:dyDescent="0.2">
      <c r="A17" s="19" t="s">
        <v>166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39">
        <v>76195.17</v>
      </c>
      <c r="N17" s="19"/>
      <c r="O17" s="39">
        <v>0</v>
      </c>
      <c r="P17" s="19"/>
      <c r="Q17" s="39">
        <v>346050.42</v>
      </c>
      <c r="R17" s="19"/>
      <c r="S17" s="42">
        <v>170.73</v>
      </c>
      <c r="T17" s="19"/>
      <c r="U17" s="42"/>
      <c r="V17" s="19"/>
    </row>
    <row r="18" spans="1:22" x14ac:dyDescent="0.2">
      <c r="A18" s="91" t="s">
        <v>167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88">
        <v>0</v>
      </c>
      <c r="N18" s="19"/>
      <c r="O18" s="88">
        <v>0</v>
      </c>
      <c r="P18" s="19"/>
      <c r="Q18" s="88">
        <v>23725.3</v>
      </c>
      <c r="R18" s="19"/>
      <c r="S18" s="89">
        <v>170.73</v>
      </c>
      <c r="T18" s="19"/>
      <c r="U18" s="89">
        <v>0</v>
      </c>
      <c r="V18" s="19"/>
    </row>
  </sheetData>
  <mergeCells count="68">
    <mergeCell ref="U18:V18"/>
    <mergeCell ref="S9:T9"/>
    <mergeCell ref="O12:P12"/>
    <mergeCell ref="M17:N17"/>
    <mergeCell ref="O17:P17"/>
    <mergeCell ref="O11:P11"/>
    <mergeCell ref="Q17:R17"/>
    <mergeCell ref="Q11:R11"/>
    <mergeCell ref="M14:N14"/>
    <mergeCell ref="O14:P14"/>
    <mergeCell ref="U14:V14"/>
    <mergeCell ref="A2:B2"/>
    <mergeCell ref="A10:L10"/>
    <mergeCell ref="U12:V12"/>
    <mergeCell ref="S10:T10"/>
    <mergeCell ref="M12:N12"/>
    <mergeCell ref="A5:B5"/>
    <mergeCell ref="A6:V6"/>
    <mergeCell ref="A7:V7"/>
    <mergeCell ref="A4:B4"/>
    <mergeCell ref="U10:V10"/>
    <mergeCell ref="A8:V8"/>
    <mergeCell ref="O10:P10"/>
    <mergeCell ref="S12:T12"/>
    <mergeCell ref="Q9:R9"/>
    <mergeCell ref="A9:L9"/>
    <mergeCell ref="A11:L11"/>
    <mergeCell ref="A1:B1"/>
    <mergeCell ref="O9:P9"/>
    <mergeCell ref="A18:L18"/>
    <mergeCell ref="S18:T18"/>
    <mergeCell ref="A12:L12"/>
    <mergeCell ref="S17:T17"/>
    <mergeCell ref="M11:N11"/>
    <mergeCell ref="S11:T11"/>
    <mergeCell ref="M10:N10"/>
    <mergeCell ref="Q14:R14"/>
    <mergeCell ref="A14:L14"/>
    <mergeCell ref="Q10:R10"/>
    <mergeCell ref="S14:T14"/>
    <mergeCell ref="A17:L17"/>
    <mergeCell ref="S13:T13"/>
    <mergeCell ref="A3:B3"/>
    <mergeCell ref="M9:N9"/>
    <mergeCell ref="O18:P18"/>
    <mergeCell ref="Q18:R18"/>
    <mergeCell ref="U17:V17"/>
    <mergeCell ref="U11:V11"/>
    <mergeCell ref="U16:V16"/>
    <mergeCell ref="U13:V13"/>
    <mergeCell ref="M13:N13"/>
    <mergeCell ref="M16:N16"/>
    <mergeCell ref="O16:P16"/>
    <mergeCell ref="M15:N15"/>
    <mergeCell ref="Q15:R15"/>
    <mergeCell ref="S15:T15"/>
    <mergeCell ref="U9:V9"/>
    <mergeCell ref="Q12:R12"/>
    <mergeCell ref="M18:N18"/>
    <mergeCell ref="U15:V15"/>
    <mergeCell ref="O13:P13"/>
    <mergeCell ref="A13:L13"/>
    <mergeCell ref="Q16:R16"/>
    <mergeCell ref="Q13:R13"/>
    <mergeCell ref="A16:L16"/>
    <mergeCell ref="S16:T16"/>
    <mergeCell ref="O15:P15"/>
    <mergeCell ref="A15:L15"/>
  </mergeCells>
  <pageMargins left="0.75" right="0.75" top="1" bottom="1" header="0.5" footer="0.5"/>
  <pageSetup scale="5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1"/>
  <sheetViews>
    <sheetView zoomScaleNormal="100" workbookViewId="0">
      <selection activeCell="Q17" sqref="Q17:R17"/>
    </sheetView>
  </sheetViews>
  <sheetFormatPr defaultColWidth="8.85546875" defaultRowHeight="12.75" x14ac:dyDescent="0.2"/>
  <cols>
    <col min="2" max="2" width="14.42578125" style="6" customWidth="1"/>
    <col min="3" max="3" width="11.85546875" style="6" customWidth="1"/>
  </cols>
  <sheetData>
    <row r="1" spans="1:22" x14ac:dyDescent="0.2">
      <c r="A1" s="19"/>
      <c r="B1" s="19"/>
    </row>
    <row r="2" spans="1:22" s="13" customFormat="1" ht="18" customHeight="1" x14ac:dyDescent="0.25">
      <c r="A2" s="105" t="s">
        <v>168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2" x14ac:dyDescent="0.2">
      <c r="A3" s="33" t="s">
        <v>146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2" x14ac:dyDescent="0.2">
      <c r="A4" s="4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10" spans="1:22" ht="38.25" customHeight="1" x14ac:dyDescent="0.2">
      <c r="A10" s="99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99" t="s">
        <v>10</v>
      </c>
      <c r="N10" s="19"/>
      <c r="O10" s="28" t="s">
        <v>11</v>
      </c>
      <c r="P10" s="19"/>
      <c r="Q10" s="99" t="s">
        <v>12</v>
      </c>
      <c r="R10" s="19"/>
      <c r="S10" s="99" t="s">
        <v>13</v>
      </c>
      <c r="T10" s="19"/>
      <c r="U10" s="99" t="s">
        <v>14</v>
      </c>
      <c r="V10" s="19"/>
    </row>
    <row r="11" spans="1:22" x14ac:dyDescent="0.2">
      <c r="A11" s="99" t="s">
        <v>160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99" t="s">
        <v>16</v>
      </c>
      <c r="N11" s="19"/>
      <c r="O11" s="99" t="s">
        <v>17</v>
      </c>
      <c r="P11" s="19"/>
      <c r="Q11" s="99" t="s">
        <v>18</v>
      </c>
      <c r="R11" s="19"/>
      <c r="S11" s="99" t="s">
        <v>19</v>
      </c>
      <c r="T11" s="19"/>
      <c r="U11" s="99" t="s">
        <v>20</v>
      </c>
      <c r="V11" s="19"/>
    </row>
    <row r="12" spans="1:22" x14ac:dyDescent="0.2">
      <c r="A12" s="109" t="s">
        <v>167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01"/>
      <c r="N12" s="19"/>
      <c r="O12" s="101"/>
      <c r="P12" s="19"/>
      <c r="Q12" s="101"/>
      <c r="R12" s="19"/>
      <c r="S12" s="102"/>
      <c r="T12" s="19"/>
      <c r="U12" s="102"/>
      <c r="V12" s="19"/>
    </row>
    <row r="13" spans="1:22" x14ac:dyDescent="0.2">
      <c r="A13" s="96" t="s">
        <v>169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00">
        <v>4880.88</v>
      </c>
      <c r="N13" s="19"/>
      <c r="O13" s="100">
        <v>18900</v>
      </c>
      <c r="P13" s="19"/>
      <c r="Q13" s="100">
        <v>9816.06</v>
      </c>
      <c r="R13" s="19"/>
      <c r="S13" s="103">
        <f>Q14/M13*100</f>
        <v>0</v>
      </c>
      <c r="T13" s="19"/>
      <c r="U13" s="103">
        <f>Q13/O13*100</f>
        <v>51.936825396825391</v>
      </c>
      <c r="V13" s="19"/>
    </row>
    <row r="14" spans="1:22" x14ac:dyDescent="0.2">
      <c r="A14" s="104" t="s">
        <v>170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98">
        <v>4880.88</v>
      </c>
      <c r="N14" s="19"/>
      <c r="O14" s="98">
        <v>0</v>
      </c>
      <c r="P14" s="19"/>
      <c r="Q14" s="98">
        <v>0</v>
      </c>
      <c r="R14" s="19"/>
      <c r="S14" s="107">
        <v>0</v>
      </c>
      <c r="T14" s="19"/>
      <c r="U14" s="97">
        <v>0</v>
      </c>
      <c r="V14" s="19"/>
    </row>
    <row r="15" spans="1:22" x14ac:dyDescent="0.2">
      <c r="A15" s="96" t="s">
        <v>171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00">
        <v>976</v>
      </c>
      <c r="N15" s="19"/>
      <c r="O15" s="100">
        <v>17700</v>
      </c>
      <c r="P15" s="19"/>
      <c r="Q15" s="100">
        <v>8812.9</v>
      </c>
      <c r="R15" s="19"/>
      <c r="S15" s="103">
        <v>0</v>
      </c>
      <c r="T15" s="19"/>
      <c r="U15" s="103">
        <f>Q15/O15*100</f>
        <v>49.790395480225982</v>
      </c>
      <c r="V15" s="19"/>
    </row>
    <row r="16" spans="1:22" x14ac:dyDescent="0.2">
      <c r="A16" s="104" t="s">
        <v>172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98">
        <v>976</v>
      </c>
      <c r="N16" s="19"/>
      <c r="O16" s="98">
        <v>0</v>
      </c>
      <c r="P16" s="19"/>
      <c r="Q16" s="98">
        <v>0</v>
      </c>
      <c r="R16" s="19"/>
      <c r="S16" s="97">
        <v>0</v>
      </c>
      <c r="T16" s="19"/>
      <c r="U16" s="97"/>
      <c r="V16" s="19"/>
    </row>
    <row r="17" spans="1:22" x14ac:dyDescent="0.2">
      <c r="A17" s="96" t="s">
        <v>173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00">
        <v>31055.8</v>
      </c>
      <c r="N17" s="19"/>
      <c r="O17" s="100">
        <v>3048687.36</v>
      </c>
      <c r="P17" s="19"/>
      <c r="Q17" s="100">
        <v>3007704.54</v>
      </c>
      <c r="R17" s="19"/>
      <c r="S17" s="103">
        <v>0</v>
      </c>
      <c r="T17" s="19"/>
      <c r="U17" s="103">
        <f>Q17/O17*100</f>
        <v>98.655722441805267</v>
      </c>
      <c r="V17" s="19"/>
    </row>
    <row r="18" spans="1:22" x14ac:dyDescent="0.2">
      <c r="A18" s="104" t="s">
        <v>174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98">
        <v>31055.8</v>
      </c>
      <c r="N18" s="19"/>
      <c r="O18" s="98">
        <v>3048687.36</v>
      </c>
      <c r="P18" s="19"/>
      <c r="Q18" s="98">
        <v>3007704.54</v>
      </c>
      <c r="R18" s="19"/>
      <c r="S18" s="97">
        <v>0</v>
      </c>
      <c r="T18" s="19"/>
      <c r="U18" s="97"/>
      <c r="V18" s="19"/>
    </row>
    <row r="19" spans="1:22" x14ac:dyDescent="0.2">
      <c r="A19" s="108" t="s">
        <v>175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98">
        <v>0</v>
      </c>
      <c r="N19" s="19"/>
      <c r="O19" s="98">
        <v>0</v>
      </c>
      <c r="P19" s="19"/>
      <c r="Q19" s="98">
        <v>0</v>
      </c>
      <c r="R19" s="19"/>
      <c r="S19" s="97">
        <v>0</v>
      </c>
      <c r="T19" s="19"/>
      <c r="U19" s="97"/>
      <c r="V19" s="19"/>
    </row>
    <row r="20" spans="1:22" x14ac:dyDescent="0.2">
      <c r="A20" s="104" t="s">
        <v>176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98">
        <v>0</v>
      </c>
      <c r="N20" s="19"/>
      <c r="O20" s="98">
        <v>0</v>
      </c>
      <c r="P20" s="19"/>
      <c r="Q20" s="98">
        <v>0</v>
      </c>
      <c r="R20" s="19"/>
      <c r="S20" s="97">
        <v>0</v>
      </c>
      <c r="T20" s="19"/>
      <c r="U20" s="97"/>
      <c r="V20" s="19"/>
    </row>
    <row r="21" spans="1:22" x14ac:dyDescent="0.2">
      <c r="A21" s="96" t="s">
        <v>177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00">
        <v>0</v>
      </c>
      <c r="N21" s="19"/>
      <c r="O21" s="100">
        <v>0</v>
      </c>
      <c r="P21" s="19"/>
      <c r="Q21" s="100">
        <v>0</v>
      </c>
      <c r="R21" s="19"/>
      <c r="S21" s="103">
        <v>0</v>
      </c>
      <c r="T21" s="19"/>
      <c r="U21" s="103"/>
      <c r="V21" s="19"/>
    </row>
    <row r="22" spans="1:22" x14ac:dyDescent="0.2">
      <c r="A22" s="104" t="s">
        <v>178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98">
        <v>0</v>
      </c>
      <c r="N22" s="19"/>
      <c r="O22" s="98">
        <v>0</v>
      </c>
      <c r="P22" s="19"/>
      <c r="Q22" s="98">
        <v>0</v>
      </c>
      <c r="R22" s="19"/>
      <c r="S22" s="97">
        <v>0</v>
      </c>
      <c r="T22" s="19"/>
      <c r="U22" s="97"/>
      <c r="V22" s="19"/>
    </row>
    <row r="23" spans="1:22" x14ac:dyDescent="0.2">
      <c r="A23" s="96" t="s">
        <v>179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00">
        <v>0</v>
      </c>
      <c r="N23" s="19"/>
      <c r="O23" s="100">
        <v>0</v>
      </c>
      <c r="P23" s="19"/>
      <c r="Q23" s="100">
        <v>0</v>
      </c>
      <c r="R23" s="19"/>
      <c r="S23" s="103">
        <v>0</v>
      </c>
      <c r="T23" s="19"/>
      <c r="U23" s="103"/>
      <c r="V23" s="19"/>
    </row>
    <row r="24" spans="1:22" x14ac:dyDescent="0.2">
      <c r="A24" s="104" t="s">
        <v>180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98">
        <v>0</v>
      </c>
      <c r="N24" s="19"/>
      <c r="O24" s="98">
        <v>0</v>
      </c>
      <c r="P24" s="19"/>
      <c r="Q24" s="98">
        <v>0</v>
      </c>
      <c r="R24" s="19"/>
      <c r="S24" s="97">
        <v>0</v>
      </c>
      <c r="T24" s="19"/>
      <c r="U24" s="97"/>
      <c r="V24" s="19"/>
    </row>
    <row r="27" spans="1:22" x14ac:dyDescent="0.2">
      <c r="A27" t="s">
        <v>2</v>
      </c>
    </row>
    <row r="28" spans="1:22" x14ac:dyDescent="0.2">
      <c r="A28" s="33" t="s">
        <v>202</v>
      </c>
      <c r="B28" s="33"/>
    </row>
    <row r="29" spans="1:22" x14ac:dyDescent="0.2">
      <c r="A29" s="33" t="s">
        <v>194</v>
      </c>
      <c r="B29" s="33"/>
    </row>
    <row r="30" spans="1:22" x14ac:dyDescent="0.2">
      <c r="A30" s="50" t="s">
        <v>195</v>
      </c>
      <c r="B30" s="50"/>
      <c r="C30" s="50"/>
    </row>
    <row r="31" spans="1:22" x14ac:dyDescent="0.2">
      <c r="A31" s="24"/>
      <c r="B31" s="19"/>
    </row>
  </sheetData>
  <mergeCells count="98">
    <mergeCell ref="S24:T24"/>
    <mergeCell ref="U24:V24"/>
    <mergeCell ref="A24:L24"/>
    <mergeCell ref="M24:N24"/>
    <mergeCell ref="U21:V21"/>
    <mergeCell ref="M23:N23"/>
    <mergeCell ref="O23:P23"/>
    <mergeCell ref="O24:P24"/>
    <mergeCell ref="Q24:R24"/>
    <mergeCell ref="A31:B31"/>
    <mergeCell ref="O13:P13"/>
    <mergeCell ref="A17:L17"/>
    <mergeCell ref="Q19:R19"/>
    <mergeCell ref="M22:N22"/>
    <mergeCell ref="M10:N10"/>
    <mergeCell ref="O15:P15"/>
    <mergeCell ref="A10:L10"/>
    <mergeCell ref="A19:L19"/>
    <mergeCell ref="Q22:R22"/>
    <mergeCell ref="O12:P12"/>
    <mergeCell ref="A11:L11"/>
    <mergeCell ref="M14:N14"/>
    <mergeCell ref="A22:L22"/>
    <mergeCell ref="O22:P22"/>
    <mergeCell ref="A12:L12"/>
    <mergeCell ref="A21:L21"/>
    <mergeCell ref="O14:P14"/>
    <mergeCell ref="U11:V11"/>
    <mergeCell ref="Q10:R10"/>
    <mergeCell ref="U18:V18"/>
    <mergeCell ref="U19:V19"/>
    <mergeCell ref="O19:P19"/>
    <mergeCell ref="O18:P18"/>
    <mergeCell ref="Q18:R18"/>
    <mergeCell ref="A1:B1"/>
    <mergeCell ref="A18:L18"/>
    <mergeCell ref="A2:U2"/>
    <mergeCell ref="M11:N11"/>
    <mergeCell ref="O20:P20"/>
    <mergeCell ref="Q20:R20"/>
    <mergeCell ref="Q14:R14"/>
    <mergeCell ref="S14:T14"/>
    <mergeCell ref="A20:L20"/>
    <mergeCell ref="U12:V12"/>
    <mergeCell ref="M15:N15"/>
    <mergeCell ref="M12:N12"/>
    <mergeCell ref="A13:L13"/>
    <mergeCell ref="A15:L15"/>
    <mergeCell ref="Q16:R16"/>
    <mergeCell ref="S16:T16"/>
    <mergeCell ref="U15:V15"/>
    <mergeCell ref="U14:V14"/>
    <mergeCell ref="A3:U3"/>
    <mergeCell ref="Q23:R23"/>
    <mergeCell ref="S23:T23"/>
    <mergeCell ref="A14:L14"/>
    <mergeCell ref="S13:T13"/>
    <mergeCell ref="U13:V13"/>
    <mergeCell ref="M13:N13"/>
    <mergeCell ref="A4:U4"/>
    <mergeCell ref="M21:N21"/>
    <mergeCell ref="O21:P21"/>
    <mergeCell ref="Q15:R15"/>
    <mergeCell ref="S15:T15"/>
    <mergeCell ref="U10:V10"/>
    <mergeCell ref="A16:L16"/>
    <mergeCell ref="S10:T10"/>
    <mergeCell ref="S19:T19"/>
    <mergeCell ref="M18:N18"/>
    <mergeCell ref="M17:N17"/>
    <mergeCell ref="O17:P17"/>
    <mergeCell ref="O11:P11"/>
    <mergeCell ref="Q17:R17"/>
    <mergeCell ref="Q11:R11"/>
    <mergeCell ref="Q13:R13"/>
    <mergeCell ref="Q12:R12"/>
    <mergeCell ref="S12:T12"/>
    <mergeCell ref="S18:T18"/>
    <mergeCell ref="S17:T17"/>
    <mergeCell ref="O10:P10"/>
    <mergeCell ref="M19:N19"/>
    <mergeCell ref="S11:T11"/>
    <mergeCell ref="A28:B28"/>
    <mergeCell ref="A29:B29"/>
    <mergeCell ref="A30:C30"/>
    <mergeCell ref="A23:L23"/>
    <mergeCell ref="U16:V16"/>
    <mergeCell ref="M16:N16"/>
    <mergeCell ref="O16:P16"/>
    <mergeCell ref="S20:T20"/>
    <mergeCell ref="U20:V20"/>
    <mergeCell ref="Q21:R21"/>
    <mergeCell ref="S22:T22"/>
    <mergeCell ref="U22:V22"/>
    <mergeCell ref="S21:T21"/>
    <mergeCell ref="U17:V17"/>
    <mergeCell ref="M20:N20"/>
    <mergeCell ref="U23:V23"/>
  </mergeCells>
  <pageMargins left="0.75" right="0.75" top="1" bottom="1" header="0.5" footer="0.5"/>
  <pageSetup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"/>
  <sheetViews>
    <sheetView zoomScaleNormal="100" workbookViewId="0">
      <selection activeCell="R12" sqref="R12:S12"/>
    </sheetView>
  </sheetViews>
  <sheetFormatPr defaultColWidth="8.85546875" defaultRowHeight="12.75" x14ac:dyDescent="0.2"/>
  <cols>
    <col min="1" max="1" width="8.85546875" style="6" customWidth="1"/>
    <col min="2" max="2" width="26" style="6" customWidth="1"/>
  </cols>
  <sheetData>
    <row r="1" spans="1:21" x14ac:dyDescent="0.2">
      <c r="A1" t="s">
        <v>2</v>
      </c>
      <c r="D1" s="16"/>
    </row>
    <row r="2" spans="1:21" x14ac:dyDescent="0.2">
      <c r="A2" s="8" t="s">
        <v>3</v>
      </c>
      <c r="B2" s="8"/>
      <c r="D2" s="2"/>
    </row>
    <row r="3" spans="1:21" x14ac:dyDescent="0.2">
      <c r="A3" s="8" t="s">
        <v>4</v>
      </c>
      <c r="B3" s="8"/>
    </row>
    <row r="4" spans="1:21" x14ac:dyDescent="0.2">
      <c r="A4" s="8" t="s">
        <v>5</v>
      </c>
      <c r="B4" s="8"/>
    </row>
    <row r="5" spans="1:21" x14ac:dyDescent="0.2">
      <c r="A5" s="19"/>
      <c r="B5" s="19"/>
    </row>
    <row r="6" spans="1:21" s="14" customFormat="1" ht="18" customHeight="1" x14ac:dyDescent="0.25">
      <c r="A6" s="121" t="s">
        <v>181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1" x14ac:dyDescent="0.2">
      <c r="A7" s="33" t="s">
        <v>146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">
      <c r="A8" s="4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38.25" customHeight="1" x14ac:dyDescent="0.2">
      <c r="A9" s="113" t="s">
        <v>182</v>
      </c>
      <c r="B9" s="19"/>
      <c r="C9" s="19"/>
      <c r="D9" s="19"/>
      <c r="E9" s="19"/>
      <c r="F9" s="113" t="s">
        <v>183</v>
      </c>
      <c r="G9" s="19"/>
      <c r="H9" s="19"/>
      <c r="I9" s="19"/>
      <c r="J9" s="19"/>
      <c r="K9" s="19"/>
      <c r="L9" s="19"/>
      <c r="M9" s="19"/>
      <c r="N9" s="19"/>
      <c r="O9" s="19"/>
      <c r="P9" s="112" t="s">
        <v>11</v>
      </c>
      <c r="Q9" s="19"/>
      <c r="R9" s="113" t="s">
        <v>149</v>
      </c>
      <c r="S9" s="19"/>
      <c r="T9" s="113" t="s">
        <v>184</v>
      </c>
      <c r="U9" s="19"/>
    </row>
    <row r="10" spans="1:21" x14ac:dyDescent="0.2">
      <c r="A10" s="113"/>
      <c r="B10" s="19"/>
      <c r="C10" s="19"/>
      <c r="D10" s="19"/>
      <c r="E10" s="19"/>
      <c r="F10" s="113"/>
      <c r="G10" s="19"/>
      <c r="H10" s="19"/>
      <c r="I10" s="19"/>
      <c r="J10" s="19"/>
      <c r="K10" s="19"/>
      <c r="L10" s="19"/>
      <c r="M10" s="19"/>
      <c r="N10" s="19"/>
      <c r="O10" s="19"/>
      <c r="P10" s="113" t="s">
        <v>16</v>
      </c>
      <c r="Q10" s="19"/>
      <c r="R10" s="113" t="s">
        <v>17</v>
      </c>
      <c r="S10" s="19"/>
      <c r="T10" s="113" t="s">
        <v>18</v>
      </c>
      <c r="U10" s="19"/>
    </row>
    <row r="11" spans="1:21" x14ac:dyDescent="0.2">
      <c r="A11" s="117"/>
      <c r="B11" s="19"/>
      <c r="C11" s="19"/>
      <c r="D11" s="19"/>
      <c r="E11" s="19"/>
      <c r="F11" s="116" t="s">
        <v>185</v>
      </c>
      <c r="G11" s="19"/>
      <c r="H11" s="19"/>
      <c r="I11" s="19"/>
      <c r="J11" s="19"/>
      <c r="K11" s="19"/>
      <c r="L11" s="19"/>
      <c r="M11" s="19"/>
      <c r="N11" s="19"/>
      <c r="O11" s="19"/>
      <c r="P11" s="115">
        <v>3608669.46</v>
      </c>
      <c r="Q11" s="19"/>
      <c r="R11" s="115">
        <v>4069242.2</v>
      </c>
      <c r="S11" s="19"/>
      <c r="T11" s="124">
        <f>R11/P11*100</f>
        <v>112.762951694667</v>
      </c>
      <c r="U11" s="19"/>
    </row>
    <row r="12" spans="1:21" x14ac:dyDescent="0.2">
      <c r="A12" s="111" t="s">
        <v>186</v>
      </c>
      <c r="B12" s="19"/>
      <c r="C12" s="19"/>
      <c r="D12" s="111" t="s">
        <v>187</v>
      </c>
      <c r="E12" s="19"/>
      <c r="F12" s="118" t="s">
        <v>188</v>
      </c>
      <c r="G12" s="19"/>
      <c r="H12" s="19"/>
      <c r="I12" s="19"/>
      <c r="J12" s="19"/>
      <c r="K12" s="19"/>
      <c r="L12" s="19"/>
      <c r="M12" s="19"/>
      <c r="N12" s="19"/>
      <c r="O12" s="19"/>
      <c r="P12" s="120">
        <v>3608669.46</v>
      </c>
      <c r="Q12" s="19"/>
      <c r="R12" s="120">
        <v>4069242.2</v>
      </c>
      <c r="S12" s="19"/>
      <c r="T12" s="123">
        <v>101.074</v>
      </c>
      <c r="U12" s="19"/>
    </row>
    <row r="13" spans="1:21" x14ac:dyDescent="0.2">
      <c r="A13" s="114" t="s">
        <v>189</v>
      </c>
      <c r="B13" s="19"/>
      <c r="C13" s="19"/>
      <c r="D13" s="114" t="s">
        <v>190</v>
      </c>
      <c r="E13" s="19"/>
      <c r="F13" s="125" t="s">
        <v>191</v>
      </c>
      <c r="G13" s="19"/>
      <c r="H13" s="19"/>
      <c r="I13" s="19"/>
      <c r="J13" s="19"/>
      <c r="K13" s="19"/>
      <c r="L13" s="19"/>
      <c r="M13" s="19"/>
      <c r="N13" s="19"/>
      <c r="O13" s="19"/>
      <c r="P13" s="110">
        <v>3608669.46</v>
      </c>
      <c r="Q13" s="19"/>
      <c r="R13" s="110">
        <v>4069242.2</v>
      </c>
      <c r="S13" s="19"/>
      <c r="T13" s="119">
        <v>101.07</v>
      </c>
      <c r="U13" s="19"/>
    </row>
  </sheetData>
  <mergeCells count="31">
    <mergeCell ref="A5:B5"/>
    <mergeCell ref="F12:O12"/>
    <mergeCell ref="P13:Q13"/>
    <mergeCell ref="T13:U13"/>
    <mergeCell ref="D12:E12"/>
    <mergeCell ref="P12:Q12"/>
    <mergeCell ref="A10:E10"/>
    <mergeCell ref="R9:S9"/>
    <mergeCell ref="A9:E9"/>
    <mergeCell ref="A6:U6"/>
    <mergeCell ref="A8:U8"/>
    <mergeCell ref="R12:S12"/>
    <mergeCell ref="T12:U12"/>
    <mergeCell ref="A13:C13"/>
    <mergeCell ref="T11:U11"/>
    <mergeCell ref="F13:O13"/>
    <mergeCell ref="A7:U7"/>
    <mergeCell ref="R11:S11"/>
    <mergeCell ref="P10:Q10"/>
    <mergeCell ref="F9:O9"/>
    <mergeCell ref="A11:E11"/>
    <mergeCell ref="R10:S10"/>
    <mergeCell ref="R13:S13"/>
    <mergeCell ref="A12:C12"/>
    <mergeCell ref="P9:Q9"/>
    <mergeCell ref="T10:U10"/>
    <mergeCell ref="D13:E13"/>
    <mergeCell ref="P11:Q11"/>
    <mergeCell ref="F11:O11"/>
    <mergeCell ref="T9:U9"/>
    <mergeCell ref="F10:O10"/>
  </mergeCells>
  <pageMargins left="0.75" right="0.75" top="1" bottom="1" header="0.5" footer="0.5"/>
  <pageSetup scale="5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7"/>
  <sheetViews>
    <sheetView tabSelected="1" topLeftCell="A367" zoomScaleNormal="100" workbookViewId="0">
      <selection activeCell="A395" sqref="A395"/>
    </sheetView>
  </sheetViews>
  <sheetFormatPr defaultColWidth="8.85546875" defaultRowHeight="12.75" x14ac:dyDescent="0.2"/>
  <cols>
    <col min="1" max="1" width="8.85546875" style="6" customWidth="1"/>
    <col min="2" max="2" width="26" style="6" customWidth="1"/>
    <col min="13" max="13" width="10.140625" style="6" bestFit="1" customWidth="1"/>
  </cols>
  <sheetData>
    <row r="1" spans="1:16" x14ac:dyDescent="0.2">
      <c r="A1" t="s">
        <v>2</v>
      </c>
      <c r="D1" s="16"/>
    </row>
    <row r="2" spans="1:16" x14ac:dyDescent="0.2">
      <c r="A2" s="8" t="s">
        <v>3</v>
      </c>
      <c r="B2" s="8"/>
      <c r="D2" s="2"/>
    </row>
    <row r="3" spans="1:16" x14ac:dyDescent="0.2">
      <c r="A3" s="8" t="s">
        <v>4</v>
      </c>
      <c r="B3" s="8"/>
    </row>
    <row r="4" spans="1:16" x14ac:dyDescent="0.2">
      <c r="A4" s="8" t="s">
        <v>5</v>
      </c>
      <c r="B4" s="8"/>
    </row>
    <row r="5" spans="1:16" x14ac:dyDescent="0.2">
      <c r="A5" s="19"/>
      <c r="B5" s="19"/>
    </row>
    <row r="6" spans="1:16" s="15" customFormat="1" ht="18" customHeight="1" x14ac:dyDescent="0.25">
      <c r="A6" s="126" t="s">
        <v>192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x14ac:dyDescent="0.2">
      <c r="A7" s="33" t="s">
        <v>146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</sheetData>
  <mergeCells count="3">
    <mergeCell ref="A6:P6"/>
    <mergeCell ref="A7:P7"/>
    <mergeCell ref="A5:B5"/>
  </mergeCells>
  <pageMargins left="0.75" right="0.75" top="1" bottom="1" header="0.5" footer="0.5"/>
  <pageSetup scale="67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  <vt:lpstr>'Izvršenje po programskoj klasif'!OLE_LINK1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User69</dc:creator>
  <cp:lastModifiedBy>Marina Vrlika</cp:lastModifiedBy>
  <cp:lastPrinted>2026-03-24T08:56:47Z</cp:lastPrinted>
  <dcterms:created xsi:type="dcterms:W3CDTF">2026-03-18T11:34:02Z</dcterms:created>
  <dcterms:modified xsi:type="dcterms:W3CDTF">2026-03-24T08:56:53Z</dcterms:modified>
</cp:coreProperties>
</file>